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koege-my.sharepoint.com/personal/rasmus_byg_koege_dk/Documents/Skrivebord/DMK Statistik/"/>
    </mc:Choice>
  </mc:AlternateContent>
  <xr:revisionPtr revIDLastSave="82" documentId="8_{BE87485A-DA37-41A3-867E-2CF39595D7C9}" xr6:coauthVersionLast="46" xr6:coauthVersionMax="46" xr10:uidLastSave="{2615C23C-7C75-4FDF-9FF0-7B1DB1FD0CC0}"/>
  <bookViews>
    <workbookView xWindow="-120" yWindow="-120" windowWidth="29040" windowHeight="17640" xr2:uid="{A70A7B28-EB2C-430A-BCA6-65C489C3CFBA}"/>
  </bookViews>
  <sheets>
    <sheet name="Kort projekt - Intastningsark" sheetId="1" r:id="rId1"/>
    <sheet name="Kort projekt - Data til Virk.dk" sheetId="4" r:id="rId2"/>
    <sheet name="Publikum arr. - Indtastningsark" sheetId="3" r:id="rId3"/>
    <sheet name="Publikum arr. - Data til Virk" sheetId="5" r:id="rId4"/>
    <sheet name="Data" sheetId="2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5" l="1"/>
  <c r="F8" i="5"/>
  <c r="F7" i="5"/>
  <c r="F6" i="5"/>
  <c r="E9" i="5"/>
  <c r="E8" i="5"/>
  <c r="E7" i="5"/>
  <c r="E6" i="5"/>
  <c r="J7" i="1"/>
  <c r="J5" i="1"/>
  <c r="F12" i="4" l="1"/>
  <c r="H14" i="4"/>
  <c r="H13" i="4"/>
  <c r="H12" i="4"/>
  <c r="H11" i="4"/>
  <c r="H10" i="4"/>
  <c r="H9" i="4"/>
  <c r="H8" i="4"/>
  <c r="H7" i="4"/>
  <c r="G14" i="4"/>
  <c r="G13" i="4"/>
  <c r="G12" i="4"/>
  <c r="G11" i="4"/>
  <c r="G10" i="4"/>
  <c r="G9" i="4"/>
  <c r="G8" i="4"/>
  <c r="G7" i="4"/>
  <c r="F14" i="4"/>
  <c r="F13" i="4"/>
  <c r="F11" i="4"/>
  <c r="F10" i="4"/>
  <c r="F9" i="4"/>
  <c r="F8" i="4"/>
  <c r="F7" i="4"/>
  <c r="G6" i="4" l="1"/>
  <c r="F6" i="4"/>
  <c r="E14" i="4" l="1"/>
  <c r="E13" i="4"/>
  <c r="E12" i="4"/>
  <c r="E11" i="4"/>
  <c r="E10" i="4"/>
  <c r="E9" i="4"/>
  <c r="E8" i="4"/>
  <c r="E7" i="4"/>
  <c r="E6" i="4"/>
  <c r="H3" i="3" l="1"/>
  <c r="E12" i="5"/>
  <c r="F29" i="5"/>
  <c r="E29" i="5"/>
  <c r="F28" i="5"/>
  <c r="E28" i="5"/>
  <c r="F27" i="5"/>
  <c r="E27" i="5"/>
  <c r="F26" i="5"/>
  <c r="E26" i="5"/>
  <c r="C26" i="5"/>
  <c r="F41" i="5"/>
  <c r="E41" i="5"/>
  <c r="F37" i="5"/>
  <c r="E37" i="5"/>
  <c r="F33" i="5"/>
  <c r="E33" i="5"/>
  <c r="F25" i="5"/>
  <c r="E25" i="5"/>
  <c r="F21" i="5"/>
  <c r="E21" i="5"/>
  <c r="F17" i="5"/>
  <c r="E17" i="5"/>
  <c r="F13" i="5"/>
  <c r="E13" i="5"/>
  <c r="F40" i="5"/>
  <c r="E40" i="5"/>
  <c r="F36" i="5"/>
  <c r="E36" i="5"/>
  <c r="F32" i="5"/>
  <c r="E32" i="5"/>
  <c r="F24" i="5"/>
  <c r="E24" i="5"/>
  <c r="F20" i="5"/>
  <c r="E20" i="5"/>
  <c r="F16" i="5"/>
  <c r="E16" i="5"/>
  <c r="F12" i="5"/>
  <c r="F39" i="5"/>
  <c r="E39" i="5"/>
  <c r="F35" i="5"/>
  <c r="E35" i="5"/>
  <c r="F31" i="5"/>
  <c r="E31" i="5"/>
  <c r="F23" i="5"/>
  <c r="E23" i="5"/>
  <c r="F19" i="5"/>
  <c r="E19" i="5"/>
  <c r="F15" i="5"/>
  <c r="E15" i="5"/>
  <c r="F11" i="5"/>
  <c r="E11" i="5"/>
  <c r="C18" i="5"/>
  <c r="F38" i="5"/>
  <c r="E38" i="5"/>
  <c r="C38" i="5"/>
  <c r="F34" i="5"/>
  <c r="E34" i="5"/>
  <c r="C34" i="5"/>
  <c r="F30" i="5"/>
  <c r="E30" i="5"/>
  <c r="C30" i="5"/>
  <c r="C22" i="5"/>
  <c r="F22" i="5"/>
  <c r="E22" i="5"/>
  <c r="F18" i="5"/>
  <c r="E18" i="5"/>
  <c r="F14" i="5"/>
  <c r="E14" i="5"/>
  <c r="F10" i="5"/>
  <c r="E10" i="5"/>
  <c r="C14" i="4"/>
  <c r="C13" i="4"/>
  <c r="C12" i="4"/>
  <c r="C8" i="4"/>
  <c r="C9" i="4"/>
  <c r="C10" i="4"/>
  <c r="C11" i="4"/>
  <c r="H3" i="1"/>
  <c r="I3" i="1"/>
  <c r="G3" i="1"/>
  <c r="C7" i="4" l="1"/>
  <c r="C6" i="4"/>
  <c r="C14" i="5"/>
  <c r="C10" i="5"/>
  <c r="C6" i="5"/>
  <c r="J6" i="1" l="1"/>
  <c r="J8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H6" i="4" l="1"/>
  <c r="J3" i="1"/>
</calcChain>
</file>

<file path=xl/sharedStrings.xml><?xml version="1.0" encoding="utf-8"?>
<sst xmlns="http://schemas.openxmlformats.org/spreadsheetml/2006/main" count="123" uniqueCount="54">
  <si>
    <t>Projektnavn</t>
  </si>
  <si>
    <t>Projekttype</t>
  </si>
  <si>
    <t>Kunstart</t>
  </si>
  <si>
    <t>Antal dage</t>
  </si>
  <si>
    <t>Antal deltagere</t>
  </si>
  <si>
    <t>Antal undervisnings-timer i alt</t>
  </si>
  <si>
    <t>Indberetning Korte Projekter</t>
  </si>
  <si>
    <t>Stævner</t>
  </si>
  <si>
    <t>Masterclass</t>
  </si>
  <si>
    <t>Andet</t>
  </si>
  <si>
    <t>Projekttyper</t>
  </si>
  <si>
    <t>Musik</t>
  </si>
  <si>
    <t>Visuel kunst</t>
  </si>
  <si>
    <t>Håndværk og design</t>
  </si>
  <si>
    <t>Scenekunst</t>
  </si>
  <si>
    <t>Dans</t>
  </si>
  <si>
    <t>Film og animation</t>
  </si>
  <si>
    <t>Skrivekunst</t>
  </si>
  <si>
    <t>Medier</t>
  </si>
  <si>
    <t>Øvrige</t>
  </si>
  <si>
    <t>Arrangementtype</t>
  </si>
  <si>
    <t>Periode/dato</t>
  </si>
  <si>
    <t>Antal arrangementer</t>
  </si>
  <si>
    <t>Forestilling</t>
  </si>
  <si>
    <t>Koncert</t>
  </si>
  <si>
    <t>Arrangement</t>
  </si>
  <si>
    <t>Undervisningslængde pr. dag i timer</t>
  </si>
  <si>
    <t>Antal besøgende i alt</t>
  </si>
  <si>
    <t>Undervisere</t>
  </si>
  <si>
    <t>Indberetning til Virk.dk</t>
  </si>
  <si>
    <t>Antal</t>
  </si>
  <si>
    <t>Antal undervisningstimer i alt</t>
  </si>
  <si>
    <t>Musik:</t>
  </si>
  <si>
    <t>Visuel kunst:</t>
  </si>
  <si>
    <t>Håndværk og design:</t>
  </si>
  <si>
    <t>Dans:</t>
  </si>
  <si>
    <t>Film og animation:</t>
  </si>
  <si>
    <t>Medier:</t>
  </si>
  <si>
    <t>Øvrige:</t>
  </si>
  <si>
    <t>Korte projekter</t>
  </si>
  <si>
    <t>Underviser/arrangør</t>
  </si>
  <si>
    <t>Arrangementer</t>
  </si>
  <si>
    <t>Koncert:</t>
  </si>
  <si>
    <t>Forestilling:</t>
  </si>
  <si>
    <t xml:space="preserve">Fernisering/udstilling: </t>
  </si>
  <si>
    <t>Antal deltagere i alt</t>
  </si>
  <si>
    <t>Fernisering/udstilling</t>
  </si>
  <si>
    <t>I alt:</t>
  </si>
  <si>
    <t>Kursus/workshop</t>
  </si>
  <si>
    <t>Kursus/Workshop:</t>
  </si>
  <si>
    <t>Kursus/workshop:</t>
  </si>
  <si>
    <t>Antal publikum/ besøgende i alt</t>
  </si>
  <si>
    <t>Publikum/besøgende ved arrangementer</t>
  </si>
  <si>
    <t>Indberetning af publikum/besøgende ved arrangementer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</si>
</sst>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\ _k_r_._-;\-* #,##0.0\ _k_r_._-;_-* &quot;-&quot;?\ _k_r_.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 applyAlignment="1">
      <alignment horizontal="center"/>
    </xf>
    <xf numFmtId="0" fontId="0" fillId="6" borderId="7" xfId="0" applyFill="1" applyBorder="1"/>
    <xf numFmtId="0" fontId="0" fillId="7" borderId="10" xfId="0" applyFill="1" applyBorder="1"/>
    <xf numFmtId="0" fontId="0" fillId="7" borderId="0" xfId="0" applyFill="1" applyAlignment="1">
      <alignment horizontal="center"/>
    </xf>
    <xf numFmtId="0" fontId="0" fillId="6" borderId="10" xfId="0" applyFill="1" applyBorder="1"/>
    <xf numFmtId="0" fontId="0" fillId="6" borderId="12" xfId="0" applyFill="1" applyBorder="1"/>
    <xf numFmtId="0" fontId="0" fillId="0" borderId="10" xfId="0" applyBorder="1"/>
    <xf numFmtId="0" fontId="0" fillId="0" borderId="7" xfId="0" applyBorder="1"/>
    <xf numFmtId="0" fontId="0" fillId="0" borderId="12" xfId="0" applyBorder="1"/>
    <xf numFmtId="0" fontId="0" fillId="5" borderId="10" xfId="0" applyFill="1" applyBorder="1"/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12" xfId="0" applyFill="1" applyBorder="1"/>
    <xf numFmtId="0" fontId="0" fillId="7" borderId="14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8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1" fillId="8" borderId="5" xfId="0" applyNumberFormat="1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12" xfId="0" applyFill="1" applyBorder="1"/>
    <xf numFmtId="3" fontId="0" fillId="6" borderId="9" xfId="0" applyNumberFormat="1" applyFill="1" applyBorder="1" applyAlignment="1">
      <alignment horizontal="center"/>
    </xf>
    <xf numFmtId="3" fontId="0" fillId="6" borderId="11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3" fontId="0" fillId="6" borderId="13" xfId="0" applyNumberFormat="1" applyFill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9" borderId="10" xfId="0" applyFill="1" applyBorder="1"/>
    <xf numFmtId="0" fontId="0" fillId="9" borderId="11" xfId="0" applyFill="1" applyBorder="1" applyAlignment="1">
      <alignment horizontal="center"/>
    </xf>
    <xf numFmtId="3" fontId="0" fillId="9" borderId="11" xfId="0" applyNumberFormat="1" applyFill="1" applyBorder="1" applyAlignment="1">
      <alignment horizontal="center"/>
    </xf>
    <xf numFmtId="0" fontId="0" fillId="9" borderId="12" xfId="0" applyFill="1" applyBorder="1"/>
    <xf numFmtId="0" fontId="0" fillId="9" borderId="13" xfId="0" applyFill="1" applyBorder="1" applyAlignment="1">
      <alignment horizontal="center"/>
    </xf>
    <xf numFmtId="3" fontId="0" fillId="9" borderId="13" xfId="0" applyNumberFormat="1" applyFill="1" applyBorder="1" applyAlignment="1">
      <alignment horizontal="center"/>
    </xf>
    <xf numFmtId="0" fontId="0" fillId="6" borderId="5" xfId="0" applyFill="1" applyBorder="1"/>
    <xf numFmtId="0" fontId="0" fillId="6" borderId="15" xfId="0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1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5BDA7-E077-4FFA-9E35-AA8769CDEF79}">
  <dimension ref="B2:J100"/>
  <sheetViews>
    <sheetView tabSelected="1" zoomScaleNormal="100" workbookViewId="0"/>
  </sheetViews>
  <sheetFormatPr defaultRowHeight="15" x14ac:dyDescent="0.25"/>
  <cols>
    <col min="2" max="2" width="37.7109375" bestFit="1" customWidth="1"/>
    <col min="3" max="3" width="37.7109375" customWidth="1"/>
    <col min="4" max="4" width="19.42578125" customWidth="1"/>
    <col min="5" max="5" width="21.42578125" customWidth="1"/>
    <col min="6" max="6" width="16.5703125" style="2" bestFit="1" customWidth="1"/>
    <col min="7" max="7" width="10.42578125" style="66" bestFit="1" customWidth="1"/>
    <col min="8" max="8" width="14.85546875" style="2" bestFit="1" customWidth="1"/>
    <col min="9" max="9" width="21.42578125" style="2" hidden="1" customWidth="1"/>
    <col min="10" max="10" width="21.42578125" style="2" customWidth="1"/>
  </cols>
  <sheetData>
    <row r="2" spans="2:10" ht="21" x14ac:dyDescent="0.25">
      <c r="B2" s="3" t="s">
        <v>6</v>
      </c>
    </row>
    <row r="3" spans="2:10" x14ac:dyDescent="0.25">
      <c r="F3" s="52" t="s">
        <v>47</v>
      </c>
      <c r="G3" s="55">
        <f>SUM(G5:G100)</f>
        <v>0</v>
      </c>
      <c r="H3" s="52">
        <f t="shared" ref="H3:J3" si="0">SUM(H5:H100)</f>
        <v>0</v>
      </c>
      <c r="I3" s="52">
        <f t="shared" si="0"/>
        <v>18</v>
      </c>
      <c r="J3" s="52">
        <f t="shared" si="0"/>
        <v>0</v>
      </c>
    </row>
    <row r="4" spans="2:10" s="2" customFormat="1" ht="30.75" customHeight="1" x14ac:dyDescent="0.25">
      <c r="B4" s="1" t="s">
        <v>0</v>
      </c>
      <c r="C4" s="1" t="s">
        <v>28</v>
      </c>
      <c r="D4" s="1" t="s">
        <v>21</v>
      </c>
      <c r="E4" s="1" t="s">
        <v>2</v>
      </c>
      <c r="F4" s="1" t="s">
        <v>1</v>
      </c>
      <c r="G4" s="67" t="s">
        <v>3</v>
      </c>
      <c r="H4" s="1" t="s">
        <v>4</v>
      </c>
      <c r="I4" s="1" t="s">
        <v>26</v>
      </c>
      <c r="J4" s="1" t="s">
        <v>5</v>
      </c>
    </row>
    <row r="5" spans="2:10" x14ac:dyDescent="0.25">
      <c r="B5" s="10"/>
      <c r="C5" s="10"/>
      <c r="D5" s="10"/>
      <c r="E5" s="10"/>
      <c r="F5" s="53"/>
      <c r="G5" s="68"/>
      <c r="H5" s="53"/>
      <c r="I5" s="53">
        <v>6</v>
      </c>
      <c r="J5" s="54">
        <f t="shared" ref="J5:J30" si="1">G5*I5</f>
        <v>0</v>
      </c>
    </row>
    <row r="6" spans="2:10" x14ac:dyDescent="0.25">
      <c r="B6" s="10"/>
      <c r="C6" s="10"/>
      <c r="D6" s="10"/>
      <c r="E6" s="10"/>
      <c r="F6" s="53"/>
      <c r="G6" s="68"/>
      <c r="H6" s="53"/>
      <c r="I6" s="53">
        <v>3</v>
      </c>
      <c r="J6" s="54">
        <f t="shared" si="1"/>
        <v>0</v>
      </c>
    </row>
    <row r="7" spans="2:10" x14ac:dyDescent="0.25">
      <c r="B7" s="10"/>
      <c r="C7" s="10"/>
      <c r="D7" s="10"/>
      <c r="E7" s="10"/>
      <c r="F7" s="53"/>
      <c r="G7" s="68"/>
      <c r="H7" s="53"/>
      <c r="I7" s="53">
        <v>5</v>
      </c>
      <c r="J7" s="54">
        <f t="shared" si="1"/>
        <v>0</v>
      </c>
    </row>
    <row r="8" spans="2:10" x14ac:dyDescent="0.25">
      <c r="B8" s="10"/>
      <c r="C8" s="10"/>
      <c r="D8" s="10"/>
      <c r="E8" s="10"/>
      <c r="F8" s="53"/>
      <c r="G8" s="68"/>
      <c r="H8" s="53"/>
      <c r="I8" s="53">
        <v>4</v>
      </c>
      <c r="J8" s="54">
        <f t="shared" si="1"/>
        <v>0</v>
      </c>
    </row>
    <row r="9" spans="2:10" x14ac:dyDescent="0.25">
      <c r="B9" s="10"/>
      <c r="C9" s="10"/>
      <c r="D9" s="10"/>
      <c r="E9" s="10"/>
      <c r="F9" s="53"/>
      <c r="G9" s="68"/>
      <c r="H9" s="53"/>
      <c r="I9" s="53"/>
      <c r="J9" s="54"/>
    </row>
    <row r="10" spans="2:10" x14ac:dyDescent="0.25">
      <c r="B10" s="10"/>
      <c r="C10" s="10"/>
      <c r="D10" s="10"/>
      <c r="E10" s="10"/>
      <c r="F10" s="53"/>
      <c r="G10" s="68"/>
      <c r="H10" s="53"/>
      <c r="I10" s="53"/>
      <c r="J10" s="54">
        <f t="shared" si="1"/>
        <v>0</v>
      </c>
    </row>
    <row r="11" spans="2:10" x14ac:dyDescent="0.25">
      <c r="B11" s="10"/>
      <c r="C11" s="10"/>
      <c r="D11" s="10"/>
      <c r="E11" s="10"/>
      <c r="F11" s="53"/>
      <c r="G11" s="68"/>
      <c r="H11" s="53"/>
      <c r="I11" s="53"/>
      <c r="J11" s="54">
        <f t="shared" si="1"/>
        <v>0</v>
      </c>
    </row>
    <row r="12" spans="2:10" x14ac:dyDescent="0.25">
      <c r="B12" s="10"/>
      <c r="C12" s="10"/>
      <c r="D12" s="10"/>
      <c r="E12" s="10"/>
      <c r="F12" s="53"/>
      <c r="G12" s="68"/>
      <c r="H12" s="53"/>
      <c r="I12" s="53"/>
      <c r="J12" s="54">
        <f t="shared" si="1"/>
        <v>0</v>
      </c>
    </row>
    <row r="13" spans="2:10" x14ac:dyDescent="0.25">
      <c r="B13" s="10"/>
      <c r="C13" s="10"/>
      <c r="D13" s="10"/>
      <c r="E13" s="10"/>
      <c r="F13" s="53"/>
      <c r="G13" s="68"/>
      <c r="H13" s="53"/>
      <c r="I13" s="53"/>
      <c r="J13" s="54">
        <f t="shared" si="1"/>
        <v>0</v>
      </c>
    </row>
    <row r="14" spans="2:10" x14ac:dyDescent="0.25">
      <c r="B14" s="10"/>
      <c r="C14" s="10"/>
      <c r="D14" s="10"/>
      <c r="E14" s="10"/>
      <c r="F14" s="53"/>
      <c r="G14" s="68"/>
      <c r="H14" s="53"/>
      <c r="I14" s="53"/>
      <c r="J14" s="54">
        <f t="shared" si="1"/>
        <v>0</v>
      </c>
    </row>
    <row r="15" spans="2:10" x14ac:dyDescent="0.25">
      <c r="B15" s="10"/>
      <c r="C15" s="10"/>
      <c r="D15" s="10"/>
      <c r="E15" s="10"/>
      <c r="F15" s="53"/>
      <c r="G15" s="68"/>
      <c r="H15" s="53"/>
      <c r="I15" s="53"/>
      <c r="J15" s="54">
        <f t="shared" si="1"/>
        <v>0</v>
      </c>
    </row>
    <row r="16" spans="2:10" x14ac:dyDescent="0.25">
      <c r="B16" s="10"/>
      <c r="C16" s="10"/>
      <c r="D16" s="10"/>
      <c r="E16" s="10"/>
      <c r="F16" s="53"/>
      <c r="G16" s="68"/>
      <c r="H16" s="53"/>
      <c r="I16" s="53"/>
      <c r="J16" s="54">
        <f t="shared" si="1"/>
        <v>0</v>
      </c>
    </row>
    <row r="17" spans="2:10" x14ac:dyDescent="0.25">
      <c r="B17" s="10"/>
      <c r="C17" s="10"/>
      <c r="D17" s="10"/>
      <c r="E17" s="10"/>
      <c r="F17" s="53"/>
      <c r="G17" s="68"/>
      <c r="H17" s="53"/>
      <c r="I17" s="53"/>
      <c r="J17" s="54">
        <f t="shared" si="1"/>
        <v>0</v>
      </c>
    </row>
    <row r="18" spans="2:10" x14ac:dyDescent="0.25">
      <c r="B18" s="10"/>
      <c r="C18" s="10"/>
      <c r="D18" s="10"/>
      <c r="E18" s="10"/>
      <c r="F18" s="53"/>
      <c r="G18" s="68"/>
      <c r="H18" s="53"/>
      <c r="I18" s="53"/>
      <c r="J18" s="54">
        <f t="shared" si="1"/>
        <v>0</v>
      </c>
    </row>
    <row r="19" spans="2:10" x14ac:dyDescent="0.25">
      <c r="B19" s="10"/>
      <c r="C19" s="10"/>
      <c r="D19" s="10"/>
      <c r="E19" s="10"/>
      <c r="F19" s="53"/>
      <c r="G19" s="68"/>
      <c r="H19" s="53"/>
      <c r="I19" s="53"/>
      <c r="J19" s="54">
        <f t="shared" si="1"/>
        <v>0</v>
      </c>
    </row>
    <row r="20" spans="2:10" x14ac:dyDescent="0.25">
      <c r="B20" s="10"/>
      <c r="C20" s="10"/>
      <c r="D20" s="10"/>
      <c r="E20" s="10"/>
      <c r="F20" s="53"/>
      <c r="G20" s="68"/>
      <c r="H20" s="53"/>
      <c r="I20" s="53"/>
      <c r="J20" s="54">
        <f t="shared" si="1"/>
        <v>0</v>
      </c>
    </row>
    <row r="21" spans="2:10" x14ac:dyDescent="0.25">
      <c r="B21" s="10"/>
      <c r="C21" s="10"/>
      <c r="D21" s="10"/>
      <c r="E21" s="10"/>
      <c r="F21" s="53"/>
      <c r="G21" s="68"/>
      <c r="H21" s="53"/>
      <c r="I21" s="53"/>
      <c r="J21" s="54">
        <f t="shared" si="1"/>
        <v>0</v>
      </c>
    </row>
    <row r="22" spans="2:10" x14ac:dyDescent="0.25">
      <c r="B22" s="10"/>
      <c r="C22" s="10"/>
      <c r="D22" s="10"/>
      <c r="E22" s="10"/>
      <c r="F22" s="53"/>
      <c r="G22" s="68"/>
      <c r="H22" s="53"/>
      <c r="I22" s="53"/>
      <c r="J22" s="54">
        <f t="shared" si="1"/>
        <v>0</v>
      </c>
    </row>
    <row r="23" spans="2:10" x14ac:dyDescent="0.25">
      <c r="B23" s="10"/>
      <c r="C23" s="10"/>
      <c r="D23" s="10"/>
      <c r="E23" s="10"/>
      <c r="F23" s="53"/>
      <c r="G23" s="68"/>
      <c r="H23" s="53"/>
      <c r="I23" s="53"/>
      <c r="J23" s="54">
        <f t="shared" si="1"/>
        <v>0</v>
      </c>
    </row>
    <row r="24" spans="2:10" x14ac:dyDescent="0.25">
      <c r="B24" s="10"/>
      <c r="C24" s="10"/>
      <c r="D24" s="10"/>
      <c r="E24" s="10"/>
      <c r="F24" s="53"/>
      <c r="G24" s="68"/>
      <c r="H24" s="53"/>
      <c r="I24" s="53"/>
      <c r="J24" s="54">
        <f t="shared" si="1"/>
        <v>0</v>
      </c>
    </row>
    <row r="25" spans="2:10" x14ac:dyDescent="0.25">
      <c r="B25" s="10"/>
      <c r="C25" s="10"/>
      <c r="D25" s="10"/>
      <c r="E25" s="10"/>
      <c r="F25" s="53"/>
      <c r="G25" s="68"/>
      <c r="H25" s="53"/>
      <c r="I25" s="53"/>
      <c r="J25" s="54">
        <f t="shared" si="1"/>
        <v>0</v>
      </c>
    </row>
    <row r="26" spans="2:10" x14ac:dyDescent="0.25">
      <c r="B26" s="10"/>
      <c r="C26" s="10"/>
      <c r="D26" s="10"/>
      <c r="E26" s="10"/>
      <c r="F26" s="53"/>
      <c r="G26" s="68"/>
      <c r="H26" s="53"/>
      <c r="I26" s="53"/>
      <c r="J26" s="54">
        <f t="shared" si="1"/>
        <v>0</v>
      </c>
    </row>
    <row r="27" spans="2:10" x14ac:dyDescent="0.25">
      <c r="B27" s="10"/>
      <c r="C27" s="10"/>
      <c r="D27" s="10"/>
      <c r="E27" s="10"/>
      <c r="F27" s="53"/>
      <c r="G27" s="68"/>
      <c r="H27" s="53"/>
      <c r="I27" s="53"/>
      <c r="J27" s="54">
        <f t="shared" si="1"/>
        <v>0</v>
      </c>
    </row>
    <row r="28" spans="2:10" x14ac:dyDescent="0.25">
      <c r="B28" s="10"/>
      <c r="C28" s="10"/>
      <c r="D28" s="10"/>
      <c r="E28" s="10"/>
      <c r="F28" s="53"/>
      <c r="G28" s="68"/>
      <c r="H28" s="53"/>
      <c r="I28" s="53"/>
      <c r="J28" s="54">
        <f t="shared" si="1"/>
        <v>0</v>
      </c>
    </row>
    <row r="29" spans="2:10" x14ac:dyDescent="0.25">
      <c r="B29" s="10"/>
      <c r="C29" s="10"/>
      <c r="D29" s="10"/>
      <c r="E29" s="10"/>
      <c r="F29" s="53"/>
      <c r="G29" s="68"/>
      <c r="H29" s="53"/>
      <c r="I29" s="53"/>
      <c r="J29" s="54">
        <f t="shared" si="1"/>
        <v>0</v>
      </c>
    </row>
    <row r="30" spans="2:10" x14ac:dyDescent="0.25">
      <c r="B30" s="10"/>
      <c r="C30" s="10"/>
      <c r="D30" s="10"/>
      <c r="E30" s="10"/>
      <c r="F30" s="53"/>
      <c r="G30" s="68"/>
      <c r="H30" s="53"/>
      <c r="I30" s="53"/>
      <c r="J30" s="54">
        <f t="shared" si="1"/>
        <v>0</v>
      </c>
    </row>
    <row r="31" spans="2:10" x14ac:dyDescent="0.25">
      <c r="B31" s="33"/>
      <c r="C31" s="33"/>
      <c r="D31" s="33"/>
      <c r="E31" s="33"/>
      <c r="F31" s="53"/>
      <c r="G31" s="68"/>
      <c r="H31" s="53"/>
      <c r="I31" s="53"/>
      <c r="J31" s="53"/>
    </row>
    <row r="32" spans="2:10" x14ac:dyDescent="0.25">
      <c r="B32" s="33"/>
      <c r="C32" s="33"/>
      <c r="D32" s="33"/>
      <c r="E32" s="33"/>
      <c r="F32" s="53"/>
      <c r="G32" s="68"/>
      <c r="H32" s="53"/>
      <c r="I32" s="53"/>
      <c r="J32" s="53"/>
    </row>
    <row r="33" spans="2:10" x14ac:dyDescent="0.25">
      <c r="B33" s="33"/>
      <c r="C33" s="33"/>
      <c r="D33" s="33"/>
      <c r="E33" s="33"/>
      <c r="F33" s="53"/>
      <c r="G33" s="68"/>
      <c r="H33" s="53"/>
      <c r="I33" s="53"/>
      <c r="J33" s="53"/>
    </row>
    <row r="34" spans="2:10" x14ac:dyDescent="0.25">
      <c r="B34" s="33"/>
      <c r="C34" s="33"/>
      <c r="D34" s="33"/>
      <c r="E34" s="33"/>
      <c r="F34" s="53"/>
      <c r="G34" s="68"/>
      <c r="H34" s="53"/>
      <c r="I34" s="53"/>
      <c r="J34" s="53"/>
    </row>
    <row r="35" spans="2:10" x14ac:dyDescent="0.25">
      <c r="B35" s="33"/>
      <c r="C35" s="33"/>
      <c r="D35" s="33"/>
      <c r="E35" s="33"/>
      <c r="F35" s="53"/>
      <c r="G35" s="68"/>
      <c r="H35" s="53"/>
      <c r="I35" s="53"/>
      <c r="J35" s="53"/>
    </row>
    <row r="36" spans="2:10" x14ac:dyDescent="0.25">
      <c r="B36" s="33"/>
      <c r="C36" s="33"/>
      <c r="D36" s="33"/>
      <c r="E36" s="33"/>
      <c r="F36" s="53"/>
      <c r="G36" s="68"/>
      <c r="H36" s="53"/>
      <c r="I36" s="53"/>
      <c r="J36" s="53"/>
    </row>
    <row r="37" spans="2:10" x14ac:dyDescent="0.25">
      <c r="B37" s="33"/>
      <c r="C37" s="33"/>
      <c r="D37" s="33"/>
      <c r="E37" s="33"/>
      <c r="F37" s="53"/>
      <c r="G37" s="68"/>
      <c r="H37" s="53"/>
      <c r="I37" s="53"/>
      <c r="J37" s="53"/>
    </row>
    <row r="38" spans="2:10" x14ac:dyDescent="0.25">
      <c r="B38" s="33"/>
      <c r="C38" s="33"/>
      <c r="D38" s="33"/>
      <c r="E38" s="33"/>
      <c r="F38" s="53"/>
      <c r="G38" s="68"/>
      <c r="H38" s="53"/>
      <c r="I38" s="53"/>
      <c r="J38" s="53"/>
    </row>
    <row r="39" spans="2:10" x14ac:dyDescent="0.25">
      <c r="B39" s="33"/>
      <c r="C39" s="33"/>
      <c r="D39" s="33"/>
      <c r="E39" s="33"/>
      <c r="F39" s="53"/>
      <c r="G39" s="68"/>
      <c r="H39" s="53"/>
      <c r="I39" s="53"/>
      <c r="J39" s="53"/>
    </row>
    <row r="40" spans="2:10" x14ac:dyDescent="0.25">
      <c r="B40" s="33"/>
      <c r="C40" s="33"/>
      <c r="D40" s="33"/>
      <c r="E40" s="33"/>
      <c r="F40" s="53"/>
      <c r="G40" s="68"/>
      <c r="H40" s="53"/>
      <c r="I40" s="53"/>
      <c r="J40" s="53"/>
    </row>
    <row r="41" spans="2:10" x14ac:dyDescent="0.25">
      <c r="B41" s="33"/>
      <c r="C41" s="33"/>
      <c r="D41" s="33"/>
      <c r="E41" s="33"/>
      <c r="F41" s="53"/>
      <c r="G41" s="68"/>
      <c r="H41" s="53"/>
      <c r="I41" s="53"/>
      <c r="J41" s="53"/>
    </row>
    <row r="42" spans="2:10" x14ac:dyDescent="0.25">
      <c r="B42" s="33"/>
      <c r="C42" s="33"/>
      <c r="D42" s="33"/>
      <c r="E42" s="33"/>
      <c r="F42" s="53"/>
      <c r="G42" s="68"/>
      <c r="H42" s="53"/>
      <c r="I42" s="53"/>
      <c r="J42" s="53"/>
    </row>
    <row r="43" spans="2:10" x14ac:dyDescent="0.25">
      <c r="B43" s="33"/>
      <c r="C43" s="33"/>
      <c r="D43" s="33"/>
      <c r="E43" s="33"/>
      <c r="F43" s="53"/>
      <c r="G43" s="68"/>
      <c r="H43" s="53"/>
      <c r="I43" s="53"/>
      <c r="J43" s="53"/>
    </row>
    <row r="44" spans="2:10" x14ac:dyDescent="0.25">
      <c r="B44" s="33"/>
      <c r="C44" s="33"/>
      <c r="D44" s="33"/>
      <c r="E44" s="33"/>
      <c r="F44" s="53"/>
      <c r="G44" s="68"/>
      <c r="H44" s="53"/>
      <c r="I44" s="53"/>
      <c r="J44" s="53"/>
    </row>
    <row r="45" spans="2:10" x14ac:dyDescent="0.25">
      <c r="B45" s="33"/>
      <c r="C45" s="33"/>
      <c r="D45" s="33"/>
      <c r="E45" s="33"/>
      <c r="F45" s="53"/>
      <c r="G45" s="68"/>
      <c r="H45" s="53"/>
      <c r="I45" s="53"/>
      <c r="J45" s="53"/>
    </row>
    <row r="46" spans="2:10" x14ac:dyDescent="0.25">
      <c r="B46" s="33"/>
      <c r="C46" s="33"/>
      <c r="D46" s="33"/>
      <c r="E46" s="33"/>
      <c r="F46" s="53"/>
      <c r="G46" s="68"/>
      <c r="H46" s="53"/>
      <c r="I46" s="53"/>
      <c r="J46" s="53"/>
    </row>
    <row r="47" spans="2:10" x14ac:dyDescent="0.25">
      <c r="B47" s="33"/>
      <c r="C47" s="33"/>
      <c r="D47" s="33"/>
      <c r="E47" s="33"/>
      <c r="F47" s="53"/>
      <c r="G47" s="68"/>
      <c r="H47" s="53"/>
      <c r="I47" s="53"/>
      <c r="J47" s="53"/>
    </row>
    <row r="48" spans="2:10" x14ac:dyDescent="0.25">
      <c r="B48" s="33"/>
      <c r="C48" s="33"/>
      <c r="D48" s="33"/>
      <c r="E48" s="33"/>
      <c r="F48" s="53"/>
      <c r="G48" s="68"/>
      <c r="H48" s="53"/>
      <c r="I48" s="53"/>
      <c r="J48" s="53"/>
    </row>
    <row r="49" spans="2:10" x14ac:dyDescent="0.25">
      <c r="B49" s="33"/>
      <c r="C49" s="33"/>
      <c r="D49" s="33"/>
      <c r="E49" s="33"/>
      <c r="F49" s="53"/>
      <c r="G49" s="68"/>
      <c r="H49" s="53"/>
      <c r="I49" s="53"/>
      <c r="J49" s="53"/>
    </row>
    <row r="50" spans="2:10" x14ac:dyDescent="0.25">
      <c r="B50" s="33"/>
      <c r="C50" s="33"/>
      <c r="D50" s="33"/>
      <c r="E50" s="33"/>
      <c r="F50" s="53"/>
      <c r="G50" s="68"/>
      <c r="H50" s="53"/>
      <c r="I50" s="53"/>
      <c r="J50" s="53"/>
    </row>
    <row r="51" spans="2:10" x14ac:dyDescent="0.25">
      <c r="B51" s="33"/>
      <c r="C51" s="33"/>
      <c r="D51" s="33"/>
      <c r="E51" s="33"/>
      <c r="F51" s="53"/>
      <c r="G51" s="68"/>
      <c r="H51" s="53"/>
      <c r="I51" s="53"/>
      <c r="J51" s="53"/>
    </row>
    <row r="52" spans="2:10" x14ac:dyDescent="0.25">
      <c r="B52" s="33"/>
      <c r="C52" s="33"/>
      <c r="D52" s="33"/>
      <c r="E52" s="33"/>
      <c r="F52" s="53"/>
      <c r="G52" s="68"/>
      <c r="H52" s="53"/>
      <c r="I52" s="53"/>
      <c r="J52" s="53"/>
    </row>
    <row r="53" spans="2:10" x14ac:dyDescent="0.25">
      <c r="B53" s="33"/>
      <c r="C53" s="33"/>
      <c r="D53" s="33"/>
      <c r="E53" s="33"/>
      <c r="F53" s="53"/>
      <c r="G53" s="68"/>
      <c r="H53" s="53"/>
      <c r="I53" s="53"/>
      <c r="J53" s="53"/>
    </row>
    <row r="54" spans="2:10" x14ac:dyDescent="0.25">
      <c r="B54" s="33"/>
      <c r="C54" s="33"/>
      <c r="D54" s="33"/>
      <c r="E54" s="33"/>
      <c r="F54" s="53"/>
      <c r="G54" s="68"/>
      <c r="H54" s="53"/>
      <c r="I54" s="53"/>
      <c r="J54" s="53"/>
    </row>
    <row r="55" spans="2:10" x14ac:dyDescent="0.25">
      <c r="B55" s="33"/>
      <c r="C55" s="33"/>
      <c r="D55" s="33"/>
      <c r="E55" s="33"/>
      <c r="F55" s="53"/>
      <c r="G55" s="68"/>
      <c r="H55" s="53"/>
      <c r="I55" s="53"/>
      <c r="J55" s="53"/>
    </row>
    <row r="56" spans="2:10" x14ac:dyDescent="0.25">
      <c r="B56" s="33"/>
      <c r="C56" s="33"/>
      <c r="D56" s="33"/>
      <c r="E56" s="33"/>
      <c r="F56" s="53"/>
      <c r="G56" s="68"/>
      <c r="H56" s="53"/>
      <c r="I56" s="53"/>
      <c r="J56" s="53"/>
    </row>
    <row r="57" spans="2:10" x14ac:dyDescent="0.25">
      <c r="B57" s="33"/>
      <c r="C57" s="33"/>
      <c r="D57" s="33"/>
      <c r="E57" s="33"/>
      <c r="F57" s="53"/>
      <c r="G57" s="68"/>
      <c r="H57" s="53"/>
      <c r="I57" s="53"/>
      <c r="J57" s="53"/>
    </row>
    <row r="58" spans="2:10" x14ac:dyDescent="0.25">
      <c r="B58" s="33"/>
      <c r="C58" s="33"/>
      <c r="D58" s="33"/>
      <c r="E58" s="33"/>
      <c r="F58" s="53"/>
      <c r="G58" s="68"/>
      <c r="H58" s="53"/>
      <c r="I58" s="53"/>
      <c r="J58" s="53"/>
    </row>
    <row r="59" spans="2:10" x14ac:dyDescent="0.25">
      <c r="B59" s="33"/>
      <c r="C59" s="33"/>
      <c r="D59" s="33"/>
      <c r="E59" s="33"/>
      <c r="F59" s="53"/>
      <c r="G59" s="68"/>
      <c r="H59" s="53"/>
      <c r="I59" s="53"/>
      <c r="J59" s="53"/>
    </row>
    <row r="60" spans="2:10" x14ac:dyDescent="0.25">
      <c r="B60" s="33"/>
      <c r="C60" s="33"/>
      <c r="D60" s="33"/>
      <c r="E60" s="33"/>
      <c r="F60" s="53"/>
      <c r="G60" s="68"/>
      <c r="H60" s="53"/>
      <c r="I60" s="53"/>
      <c r="J60" s="53"/>
    </row>
    <row r="61" spans="2:10" x14ac:dyDescent="0.25">
      <c r="B61" s="33"/>
      <c r="C61" s="33"/>
      <c r="D61" s="33"/>
      <c r="E61" s="33"/>
      <c r="F61" s="53"/>
      <c r="G61" s="68"/>
      <c r="H61" s="53"/>
      <c r="I61" s="53"/>
      <c r="J61" s="53"/>
    </row>
    <row r="62" spans="2:10" x14ac:dyDescent="0.25">
      <c r="B62" s="33"/>
      <c r="C62" s="33"/>
      <c r="D62" s="33"/>
      <c r="E62" s="33"/>
      <c r="F62" s="53"/>
      <c r="G62" s="68"/>
      <c r="H62" s="53"/>
      <c r="I62" s="53"/>
      <c r="J62" s="53"/>
    </row>
    <row r="63" spans="2:10" x14ac:dyDescent="0.25">
      <c r="B63" s="33"/>
      <c r="C63" s="33"/>
      <c r="D63" s="33"/>
      <c r="E63" s="33"/>
      <c r="F63" s="53"/>
      <c r="G63" s="68"/>
      <c r="H63" s="53"/>
      <c r="I63" s="53"/>
      <c r="J63" s="53"/>
    </row>
    <row r="64" spans="2:10" x14ac:dyDescent="0.25">
      <c r="B64" s="33"/>
      <c r="C64" s="33"/>
      <c r="D64" s="33"/>
      <c r="E64" s="33"/>
      <c r="F64" s="53"/>
      <c r="G64" s="68"/>
      <c r="H64" s="53"/>
      <c r="I64" s="53"/>
      <c r="J64" s="53"/>
    </row>
    <row r="65" spans="2:10" x14ac:dyDescent="0.25">
      <c r="B65" s="33"/>
      <c r="C65" s="33"/>
      <c r="D65" s="33"/>
      <c r="E65" s="33"/>
      <c r="F65" s="53"/>
      <c r="G65" s="68"/>
      <c r="H65" s="53"/>
      <c r="I65" s="53"/>
      <c r="J65" s="53"/>
    </row>
    <row r="66" spans="2:10" x14ac:dyDescent="0.25">
      <c r="B66" s="33"/>
      <c r="C66" s="33"/>
      <c r="D66" s="33"/>
      <c r="E66" s="33"/>
      <c r="F66" s="53"/>
      <c r="G66" s="68"/>
      <c r="H66" s="53"/>
      <c r="I66" s="53"/>
      <c r="J66" s="53"/>
    </row>
    <row r="67" spans="2:10" x14ac:dyDescent="0.25">
      <c r="B67" s="33"/>
      <c r="C67" s="33"/>
      <c r="D67" s="33"/>
      <c r="E67" s="33"/>
      <c r="F67" s="53"/>
      <c r="G67" s="68"/>
      <c r="H67" s="53"/>
      <c r="I67" s="53"/>
      <c r="J67" s="53"/>
    </row>
    <row r="68" spans="2:10" x14ac:dyDescent="0.25">
      <c r="B68" s="33"/>
      <c r="C68" s="33"/>
      <c r="D68" s="33"/>
      <c r="E68" s="33"/>
      <c r="F68" s="53"/>
      <c r="G68" s="68"/>
      <c r="H68" s="53"/>
      <c r="I68" s="53"/>
      <c r="J68" s="53"/>
    </row>
    <row r="69" spans="2:10" x14ac:dyDescent="0.25">
      <c r="B69" s="33"/>
      <c r="C69" s="33"/>
      <c r="D69" s="33"/>
      <c r="E69" s="33"/>
      <c r="F69" s="53"/>
      <c r="G69" s="68"/>
      <c r="H69" s="53"/>
      <c r="I69" s="53"/>
      <c r="J69" s="53"/>
    </row>
    <row r="70" spans="2:10" x14ac:dyDescent="0.25">
      <c r="B70" s="33"/>
      <c r="C70" s="33"/>
      <c r="D70" s="33"/>
      <c r="E70" s="33"/>
      <c r="F70" s="53"/>
      <c r="G70" s="68"/>
      <c r="H70" s="53"/>
      <c r="I70" s="53"/>
      <c r="J70" s="53"/>
    </row>
    <row r="71" spans="2:10" x14ac:dyDescent="0.25">
      <c r="B71" s="33"/>
      <c r="C71" s="33"/>
      <c r="D71" s="33"/>
      <c r="E71" s="33"/>
      <c r="F71" s="53"/>
      <c r="G71" s="68"/>
      <c r="H71" s="53"/>
      <c r="I71" s="53"/>
      <c r="J71" s="53"/>
    </row>
    <row r="72" spans="2:10" x14ac:dyDescent="0.25">
      <c r="B72" s="33"/>
      <c r="C72" s="33"/>
      <c r="D72" s="33"/>
      <c r="E72" s="33"/>
      <c r="F72" s="53"/>
      <c r="G72" s="68"/>
      <c r="H72" s="53"/>
      <c r="I72" s="53"/>
      <c r="J72" s="53"/>
    </row>
    <row r="73" spans="2:10" x14ac:dyDescent="0.25">
      <c r="B73" s="33"/>
      <c r="C73" s="33"/>
      <c r="D73" s="33"/>
      <c r="E73" s="33"/>
      <c r="F73" s="53"/>
      <c r="G73" s="68"/>
      <c r="H73" s="53"/>
      <c r="I73" s="53"/>
      <c r="J73" s="53"/>
    </row>
    <row r="74" spans="2:10" x14ac:dyDescent="0.25">
      <c r="B74" s="33"/>
      <c r="C74" s="33"/>
      <c r="D74" s="33"/>
      <c r="E74" s="33"/>
      <c r="F74" s="53"/>
      <c r="G74" s="68"/>
      <c r="H74" s="53"/>
      <c r="I74" s="53"/>
      <c r="J74" s="53"/>
    </row>
    <row r="75" spans="2:10" x14ac:dyDescent="0.25">
      <c r="B75" s="33"/>
      <c r="C75" s="33"/>
      <c r="D75" s="33"/>
      <c r="E75" s="33"/>
      <c r="F75" s="53"/>
      <c r="G75" s="68"/>
      <c r="H75" s="53"/>
      <c r="I75" s="53"/>
      <c r="J75" s="53"/>
    </row>
    <row r="76" spans="2:10" x14ac:dyDescent="0.25">
      <c r="B76" s="33"/>
      <c r="C76" s="33"/>
      <c r="D76" s="33"/>
      <c r="E76" s="33"/>
      <c r="F76" s="53"/>
      <c r="G76" s="68"/>
      <c r="H76" s="53"/>
      <c r="I76" s="53"/>
      <c r="J76" s="53"/>
    </row>
    <row r="77" spans="2:10" x14ac:dyDescent="0.25">
      <c r="B77" s="33"/>
      <c r="C77" s="33"/>
      <c r="D77" s="33"/>
      <c r="E77" s="33"/>
      <c r="F77" s="53"/>
      <c r="G77" s="68"/>
      <c r="H77" s="53"/>
      <c r="I77" s="53"/>
      <c r="J77" s="53"/>
    </row>
    <row r="78" spans="2:10" x14ac:dyDescent="0.25">
      <c r="B78" s="33"/>
      <c r="C78" s="33"/>
      <c r="D78" s="33"/>
      <c r="E78" s="33"/>
      <c r="F78" s="53"/>
      <c r="G78" s="68"/>
      <c r="H78" s="53"/>
      <c r="I78" s="53"/>
      <c r="J78" s="53"/>
    </row>
    <row r="79" spans="2:10" x14ac:dyDescent="0.25">
      <c r="B79" s="33"/>
      <c r="C79" s="33"/>
      <c r="D79" s="33"/>
      <c r="E79" s="33"/>
      <c r="F79" s="53"/>
      <c r="G79" s="68"/>
      <c r="H79" s="53"/>
      <c r="I79" s="53"/>
      <c r="J79" s="53"/>
    </row>
    <row r="80" spans="2:10" x14ac:dyDescent="0.25">
      <c r="B80" s="33"/>
      <c r="C80" s="33"/>
      <c r="D80" s="33"/>
      <c r="E80" s="33"/>
      <c r="F80" s="53"/>
      <c r="G80" s="68"/>
      <c r="H80" s="53"/>
      <c r="I80" s="53"/>
      <c r="J80" s="53"/>
    </row>
    <row r="81" spans="2:10" x14ac:dyDescent="0.25">
      <c r="B81" s="33"/>
      <c r="C81" s="33"/>
      <c r="D81" s="33"/>
      <c r="E81" s="33"/>
      <c r="F81" s="53"/>
      <c r="G81" s="68"/>
      <c r="H81" s="53"/>
      <c r="I81" s="53"/>
      <c r="J81" s="53"/>
    </row>
    <row r="82" spans="2:10" x14ac:dyDescent="0.25">
      <c r="B82" s="33"/>
      <c r="C82" s="33"/>
      <c r="D82" s="33"/>
      <c r="E82" s="33"/>
      <c r="F82" s="53"/>
      <c r="G82" s="68"/>
      <c r="H82" s="53"/>
      <c r="I82" s="53"/>
      <c r="J82" s="53"/>
    </row>
    <row r="83" spans="2:10" x14ac:dyDescent="0.25">
      <c r="B83" s="33"/>
      <c r="C83" s="33"/>
      <c r="D83" s="33"/>
      <c r="E83" s="33"/>
      <c r="F83" s="53"/>
      <c r="G83" s="68"/>
      <c r="H83" s="53"/>
      <c r="I83" s="53"/>
      <c r="J83" s="53"/>
    </row>
    <row r="84" spans="2:10" x14ac:dyDescent="0.25">
      <c r="B84" s="33"/>
      <c r="C84" s="33"/>
      <c r="D84" s="33"/>
      <c r="E84" s="33"/>
      <c r="F84" s="53"/>
      <c r="G84" s="68"/>
      <c r="H84" s="53"/>
      <c r="I84" s="53"/>
      <c r="J84" s="53"/>
    </row>
    <row r="85" spans="2:10" x14ac:dyDescent="0.25">
      <c r="B85" s="33"/>
      <c r="C85" s="33"/>
      <c r="D85" s="33"/>
      <c r="E85" s="33"/>
      <c r="F85" s="53"/>
      <c r="G85" s="68"/>
      <c r="H85" s="53"/>
      <c r="I85" s="53"/>
      <c r="J85" s="53"/>
    </row>
    <row r="86" spans="2:10" x14ac:dyDescent="0.25">
      <c r="B86" s="33"/>
      <c r="C86" s="33"/>
      <c r="D86" s="33"/>
      <c r="E86" s="33"/>
      <c r="F86" s="53"/>
      <c r="G86" s="68"/>
      <c r="H86" s="53"/>
      <c r="I86" s="53"/>
      <c r="J86" s="53"/>
    </row>
    <row r="87" spans="2:10" x14ac:dyDescent="0.25">
      <c r="B87" s="33"/>
      <c r="C87" s="33"/>
      <c r="D87" s="33"/>
      <c r="E87" s="33"/>
      <c r="F87" s="53"/>
      <c r="G87" s="68"/>
      <c r="H87" s="53"/>
      <c r="I87" s="53"/>
      <c r="J87" s="53"/>
    </row>
    <row r="88" spans="2:10" x14ac:dyDescent="0.25">
      <c r="B88" s="33"/>
      <c r="C88" s="33"/>
      <c r="D88" s="33"/>
      <c r="E88" s="33"/>
      <c r="F88" s="53"/>
      <c r="G88" s="68"/>
      <c r="H88" s="53"/>
      <c r="I88" s="53"/>
      <c r="J88" s="53"/>
    </row>
    <row r="89" spans="2:10" x14ac:dyDescent="0.25">
      <c r="B89" s="33"/>
      <c r="C89" s="33"/>
      <c r="D89" s="33"/>
      <c r="E89" s="33"/>
      <c r="F89" s="53"/>
      <c r="G89" s="68"/>
      <c r="H89" s="53"/>
      <c r="I89" s="53"/>
      <c r="J89" s="53"/>
    </row>
    <row r="90" spans="2:10" x14ac:dyDescent="0.25">
      <c r="B90" s="33"/>
      <c r="C90" s="33"/>
      <c r="D90" s="33"/>
      <c r="E90" s="33"/>
      <c r="F90" s="53"/>
      <c r="G90" s="68"/>
      <c r="H90" s="53"/>
      <c r="I90" s="53"/>
      <c r="J90" s="53"/>
    </row>
    <row r="91" spans="2:10" x14ac:dyDescent="0.25">
      <c r="B91" s="33"/>
      <c r="C91" s="33"/>
      <c r="D91" s="33"/>
      <c r="E91" s="33"/>
      <c r="F91" s="53"/>
      <c r="G91" s="68"/>
      <c r="H91" s="53"/>
      <c r="I91" s="53"/>
      <c r="J91" s="53"/>
    </row>
    <row r="92" spans="2:10" x14ac:dyDescent="0.25">
      <c r="B92" s="33"/>
      <c r="C92" s="33"/>
      <c r="D92" s="33"/>
      <c r="E92" s="33"/>
      <c r="F92" s="53"/>
      <c r="G92" s="68"/>
      <c r="H92" s="53"/>
      <c r="I92" s="53"/>
      <c r="J92" s="53"/>
    </row>
    <row r="93" spans="2:10" x14ac:dyDescent="0.25">
      <c r="B93" s="33"/>
      <c r="C93" s="33"/>
      <c r="D93" s="33"/>
      <c r="E93" s="33"/>
      <c r="F93" s="53"/>
      <c r="G93" s="68"/>
      <c r="H93" s="53"/>
      <c r="I93" s="53"/>
      <c r="J93" s="53"/>
    </row>
    <row r="94" spans="2:10" x14ac:dyDescent="0.25">
      <c r="B94" s="33"/>
      <c r="C94" s="33"/>
      <c r="D94" s="33"/>
      <c r="E94" s="33"/>
      <c r="F94" s="53"/>
      <c r="G94" s="68"/>
      <c r="H94" s="53"/>
      <c r="I94" s="53"/>
      <c r="J94" s="53"/>
    </row>
    <row r="95" spans="2:10" x14ac:dyDescent="0.25">
      <c r="B95" s="33"/>
      <c r="C95" s="33"/>
      <c r="D95" s="33"/>
      <c r="E95" s="33"/>
      <c r="F95" s="53"/>
      <c r="G95" s="68"/>
      <c r="H95" s="53"/>
      <c r="I95" s="53"/>
      <c r="J95" s="53"/>
    </row>
    <row r="96" spans="2:10" x14ac:dyDescent="0.25">
      <c r="B96" s="33"/>
      <c r="C96" s="33"/>
      <c r="D96" s="33"/>
      <c r="E96" s="33"/>
      <c r="F96" s="53"/>
      <c r="G96" s="68"/>
      <c r="H96" s="53"/>
      <c r="I96" s="53"/>
      <c r="J96" s="53"/>
    </row>
    <row r="97" spans="2:10" x14ac:dyDescent="0.25">
      <c r="B97" s="33"/>
      <c r="C97" s="33"/>
      <c r="D97" s="33"/>
      <c r="E97" s="33"/>
      <c r="F97" s="53"/>
      <c r="G97" s="68"/>
      <c r="H97" s="53"/>
      <c r="I97" s="53"/>
      <c r="J97" s="53"/>
    </row>
    <row r="98" spans="2:10" x14ac:dyDescent="0.25">
      <c r="B98" s="33"/>
      <c r="C98" s="33"/>
      <c r="D98" s="33"/>
      <c r="E98" s="33"/>
      <c r="F98" s="53"/>
      <c r="G98" s="68"/>
      <c r="H98" s="53"/>
      <c r="I98" s="53"/>
      <c r="J98" s="53"/>
    </row>
    <row r="99" spans="2:10" x14ac:dyDescent="0.25">
      <c r="B99" s="33"/>
      <c r="C99" s="33"/>
      <c r="D99" s="33"/>
      <c r="E99" s="33"/>
      <c r="F99" s="53"/>
      <c r="G99" s="68"/>
      <c r="H99" s="53"/>
      <c r="I99" s="53"/>
      <c r="J99" s="53"/>
    </row>
    <row r="100" spans="2:10" x14ac:dyDescent="0.25">
      <c r="B100" s="33"/>
      <c r="C100" s="33"/>
      <c r="D100" s="33"/>
      <c r="E100" s="33"/>
      <c r="F100" s="53"/>
      <c r="G100" s="68"/>
      <c r="H100" s="53"/>
      <c r="I100" s="53"/>
      <c r="J100" s="53"/>
    </row>
  </sheetData>
  <phoneticPr fontId="3" type="noConversion"/>
  <dataValidations count="3">
    <dataValidation type="whole" errorStyle="warning" allowBlank="1" showInputMessage="1" showErrorMessage="1" errorTitle="Antal dage" error="Du har valgt et højt antal dage." sqref="G5:G100" xr:uid="{9E8AFFB8-A808-4497-BFDF-FA224E91D179}">
      <formula1>0</formula1>
      <formula2>10</formula2>
    </dataValidation>
    <dataValidation type="whole" errorStyle="warning" allowBlank="1" showInputMessage="1" showErrorMessage="1" errorTitle="Antal deltagere" error="Du har valgt et højt antal deltagere." sqref="H5:H100" xr:uid="{13B3568F-A04F-4742-ACDB-2D4AADCDCC41}">
      <formula1>0</formula1>
      <formula2>100</formula2>
    </dataValidation>
    <dataValidation type="whole" errorStyle="warning" allowBlank="1" showInputMessage="1" showErrorMessage="1" errorTitle="Antal undervisningstimer" error="Du har valgt et højt antal undervisningstimer." sqref="J5:J100" xr:uid="{29B34EBF-8FFA-40CD-8F71-1A2905EAF427}">
      <formula1>0</formula1>
      <formula2>50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1A407C-464E-49A7-87A3-45846616F329}">
          <x14:formula1>
            <xm:f>Data!$D$4:$D$12</xm:f>
          </x14:formula1>
          <xm:sqref>E5:E100</xm:sqref>
        </x14:dataValidation>
        <x14:dataValidation type="list" allowBlank="1" showInputMessage="1" showErrorMessage="1" xr:uid="{7E440B4B-58A3-4D1B-8827-F9CFCD2A34CD}">
          <x14:formula1>
            <xm:f>Data!$B$4:$B$7</xm:f>
          </x14:formula1>
          <xm:sqref>F5:F100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DAB22-87AC-4228-A8CA-84FDD9B8865F}">
  <dimension ref="B2:H14"/>
  <sheetViews>
    <sheetView zoomScale="110" zoomScaleNormal="110" workbookViewId="0">
      <selection activeCell="G9" sqref="G9"/>
    </sheetView>
  </sheetViews>
  <sheetFormatPr defaultRowHeight="15" x14ac:dyDescent="0.25"/>
  <cols>
    <col min="2" max="2" width="33.42578125" customWidth="1"/>
    <col min="4" max="4" width="17.5703125" hidden="1" customWidth="1"/>
    <col min="5" max="5" width="0" style="9" hidden="1" customWidth="1"/>
    <col min="6" max="6" width="10.42578125" style="9" bestFit="1" customWidth="1"/>
    <col min="7" max="7" width="18.7109375" style="9" bestFit="1" customWidth="1"/>
    <col min="8" max="8" width="27.7109375" style="9" bestFit="1" customWidth="1"/>
  </cols>
  <sheetData>
    <row r="2" spans="2:8" ht="21" x14ac:dyDescent="0.25">
      <c r="B2" s="11" t="s">
        <v>29</v>
      </c>
    </row>
    <row r="4" spans="2:8" ht="21" x14ac:dyDescent="0.35">
      <c r="B4" s="12" t="s">
        <v>39</v>
      </c>
    </row>
    <row r="5" spans="2:8" x14ac:dyDescent="0.25">
      <c r="B5" s="77" t="s">
        <v>2</v>
      </c>
      <c r="C5" s="32" t="s">
        <v>30</v>
      </c>
      <c r="D5" s="31" t="s">
        <v>1</v>
      </c>
      <c r="E5" s="32" t="s">
        <v>30</v>
      </c>
      <c r="F5" s="36" t="s">
        <v>3</v>
      </c>
      <c r="G5" s="31" t="s">
        <v>45</v>
      </c>
      <c r="H5" s="43" t="s">
        <v>31</v>
      </c>
    </row>
    <row r="6" spans="2:8" x14ac:dyDescent="0.25">
      <c r="B6" s="17" t="s">
        <v>32</v>
      </c>
      <c r="C6" s="37">
        <f>COUNTIF('Kort projekt - Intastningsark'!E5:E100,"Musik")</f>
        <v>0</v>
      </c>
      <c r="D6" s="17" t="s">
        <v>49</v>
      </c>
      <c r="E6" s="37">
        <f>COUNTIFS('Kort projekt - Intastningsark'!$E$5:$E$100,"Musik",'Kort projekt - Intastningsark'!$F$5:$F$100,"Kursus/workshop")</f>
        <v>0</v>
      </c>
      <c r="F6" s="38">
        <f>SUMIFS('Kort projekt - Intastningsark'!$G$5:$G$100,'Kort projekt - Intastningsark'!$E$5:$E$100,"Musik")</f>
        <v>0</v>
      </c>
      <c r="G6" s="38">
        <f>SUMIFS('Kort projekt - Intastningsark'!$H$5:$H$100,'Kort projekt - Intastningsark'!$E$5:$E$100,"Musik")</f>
        <v>0</v>
      </c>
      <c r="H6" s="38">
        <f>SUMIFS('Kort projekt - Intastningsark'!$J$5:$J$100,'Kort projekt - Intastningsark'!$E$5:$E$100,"Musik")</f>
        <v>0</v>
      </c>
    </row>
    <row r="7" spans="2:8" x14ac:dyDescent="0.25">
      <c r="B7" s="22" t="s">
        <v>33</v>
      </c>
      <c r="C7" s="34">
        <f>COUNTIF('Kort projekt - Intastningsark'!E5:E100,"Visuel kunst")</f>
        <v>0</v>
      </c>
      <c r="D7" s="47" t="s">
        <v>50</v>
      </c>
      <c r="E7" s="44">
        <f>COUNTIFS('Kort projekt - Intastningsark'!$E$5:$E$100,"Visuel kunst",'Kort projekt - Intastningsark'!$F$5:$F$100,"Kursus/workshop")</f>
        <v>0</v>
      </c>
      <c r="F7" s="50">
        <f>SUMIFS('Kort projekt - Intastningsark'!$G$5:$G$100,'Kort projekt - Intastningsark'!$E$5:$E$100,"Visuel kunst")</f>
        <v>0</v>
      </c>
      <c r="G7" s="50">
        <f>SUMIFS('Kort projekt - Intastningsark'!$H$5:$H$100,'Kort projekt - Intastningsark'!$E$5:$E$100,"Visuel kunst")</f>
        <v>0</v>
      </c>
      <c r="H7" s="50">
        <f>SUMIFS('Kort projekt - Intastningsark'!$J$5:$J$100,'Kort projekt - Intastningsark'!$E$5:$E$100,"Visuel kunst")</f>
        <v>0</v>
      </c>
    </row>
    <row r="8" spans="2:8" x14ac:dyDescent="0.25">
      <c r="B8" s="20" t="s">
        <v>34</v>
      </c>
      <c r="C8" s="39">
        <f>COUNTIF('Kort projekt - Intastningsark'!E5:E100,"Håndværk og design")</f>
        <v>0</v>
      </c>
      <c r="D8" s="17" t="s">
        <v>49</v>
      </c>
      <c r="E8" s="37">
        <f>COUNTIFS('Kort projekt - Intastningsark'!$E$5:$E$100,"Håndværk og design",'Kort projekt - Intastningsark'!$F$5:$F$100,"Kursus/workshop")</f>
        <v>0</v>
      </c>
      <c r="F8" s="40">
        <f>SUMIFS('Kort projekt - Intastningsark'!$G$5:$G$100,'Kort projekt - Intastningsark'!$E$5:$E$100,"Håndværk og design")</f>
        <v>0</v>
      </c>
      <c r="G8" s="40">
        <f>SUMIFS('Kort projekt - Intastningsark'!$H$5:$H$100,'Kort projekt - Intastningsark'!$E$5:$E$100,"Håndværk og design")</f>
        <v>0</v>
      </c>
      <c r="H8" s="40">
        <f>SUMIFS('Kort projekt - Intastningsark'!$J$5:$J$100,'Kort projekt - Intastningsark'!$E$5:$E$100,"Håndværk og design")</f>
        <v>0</v>
      </c>
    </row>
    <row r="9" spans="2:8" x14ac:dyDescent="0.25">
      <c r="B9" s="22" t="s">
        <v>14</v>
      </c>
      <c r="C9" s="34">
        <f>COUNTIF('Kort projekt - Intastningsark'!E5:E100,"Scenekunst")</f>
        <v>0</v>
      </c>
      <c r="D9" s="47" t="s">
        <v>49</v>
      </c>
      <c r="E9" s="44">
        <f>COUNTIFS('Kort projekt - Intastningsark'!$E$5:$E$100,"Scenekunst",'Kort projekt - Intastningsark'!$F$5:$F$100,"Kursus/workshop")</f>
        <v>0</v>
      </c>
      <c r="F9" s="50">
        <f>SUMIFS('Kort projekt - Intastningsark'!$G$5:$G$100,'Kort projekt - Intastningsark'!$E$5:$E$100,"Scenekunst")</f>
        <v>0</v>
      </c>
      <c r="G9" s="50">
        <f>SUMIFS('Kort projekt - Intastningsark'!$H$5:$H$100,'Kort projekt - Intastningsark'!$E$5:$E$100,"Scenekunst")</f>
        <v>0</v>
      </c>
      <c r="H9" s="50">
        <f>SUMIFS('Kort projekt - Intastningsark'!$J$5:$J$100,'Kort projekt - Intastningsark'!$E$5:$E$100,"Scenekunst")</f>
        <v>0</v>
      </c>
    </row>
    <row r="10" spans="2:8" x14ac:dyDescent="0.25">
      <c r="B10" s="20" t="s">
        <v>35</v>
      </c>
      <c r="C10" s="39">
        <f>COUNTIF('Kort projekt - Intastningsark'!E5:E100,"Dans")</f>
        <v>0</v>
      </c>
      <c r="D10" s="17" t="s">
        <v>49</v>
      </c>
      <c r="E10" s="37">
        <f>COUNTIFS('Kort projekt - Intastningsark'!$E$5:$E$100,"Dans",'Kort projekt - Intastningsark'!$F$5:$F$100,"Kursus/workshop")</f>
        <v>0</v>
      </c>
      <c r="F10" s="40">
        <f>SUMIFS('Kort projekt - Intastningsark'!$G$5:$G$100,'Kort projekt - Intastningsark'!$E$5:$E$100,"Dans")</f>
        <v>0</v>
      </c>
      <c r="G10" s="40">
        <f>SUMIFS('Kort projekt - Intastningsark'!$H$5:$H$100,'Kort projekt - Intastningsark'!$E$5:$E$100,"Dans")</f>
        <v>0</v>
      </c>
      <c r="H10" s="40">
        <f>SUMIFS('Kort projekt - Intastningsark'!$J$5:$J$100,'Kort projekt - Intastningsark'!$E$5:$E$100,"Dans")</f>
        <v>0</v>
      </c>
    </row>
    <row r="11" spans="2:8" x14ac:dyDescent="0.25">
      <c r="B11" s="22" t="s">
        <v>36</v>
      </c>
      <c r="C11" s="34">
        <f>COUNTIF('Kort projekt - Intastningsark'!E5:E100,"Film og animation")</f>
        <v>0</v>
      </c>
      <c r="D11" s="47" t="s">
        <v>49</v>
      </c>
      <c r="E11" s="44">
        <f>COUNTIFS('Kort projekt - Intastningsark'!$E$5:$E$100,"Film og animation",'Kort projekt - Intastningsark'!$F$5:$F$100,"Kursus/workshop")</f>
        <v>0</v>
      </c>
      <c r="F11" s="50">
        <f>SUMIFS('Kort projekt - Intastningsark'!$G$5:$G$100,'Kort projekt - Intastningsark'!$E$5:$E$100,"Film og animation")</f>
        <v>0</v>
      </c>
      <c r="G11" s="50">
        <f>SUMIFS('Kort projekt - Intastningsark'!$H$5:$H$100,'Kort projekt - Intastningsark'!$E$5:$E$100,"Film og animation")</f>
        <v>0</v>
      </c>
      <c r="H11" s="50">
        <f>SUMIFS('Kort projekt - Intastningsark'!$J$5:$J$100,'Kort projekt - Intastningsark'!$E$5:$E$100,"Film og animation")</f>
        <v>0</v>
      </c>
    </row>
    <row r="12" spans="2:8" x14ac:dyDescent="0.25">
      <c r="B12" s="20" t="s">
        <v>17</v>
      </c>
      <c r="C12" s="39">
        <f>COUNTIF('Kort projekt - Intastningsark'!E5:E100,"Skrivekunst")</f>
        <v>0</v>
      </c>
      <c r="D12" s="17" t="s">
        <v>49</v>
      </c>
      <c r="E12" s="37">
        <f>COUNTIFS('Kort projekt - Intastningsark'!$E$5:$E$100,"Skrivekunst",'Kort projekt - Intastningsark'!$F$5:$F$100,"Kursus/workshop")</f>
        <v>0</v>
      </c>
      <c r="F12" s="40">
        <f>SUMIFS('Kort projekt - Intastningsark'!$G$5:$G$100,'Kort projekt - Intastningsark'!$E$5:$E$100,"Skrivekunst")</f>
        <v>0</v>
      </c>
      <c r="G12" s="40">
        <f>SUMIFS('Kort projekt - Intastningsark'!$H$5:$H$100,'Kort projekt - Intastningsark'!$E$5:$E$100,"Skrivekunst")</f>
        <v>0</v>
      </c>
      <c r="H12" s="40">
        <f>SUMIFS('Kort projekt - Intastningsark'!$J$5:$J$100,'Kort projekt - Intastningsark'!$E$5:$E$100,"Skrivekunst")</f>
        <v>0</v>
      </c>
    </row>
    <row r="13" spans="2:8" x14ac:dyDescent="0.25">
      <c r="B13" s="22" t="s">
        <v>37</v>
      </c>
      <c r="C13" s="34">
        <f>COUNTIF('Kort projekt - Intastningsark'!E5:E100,"Medier")</f>
        <v>0</v>
      </c>
      <c r="D13" s="47" t="s">
        <v>49</v>
      </c>
      <c r="E13" s="44">
        <f>COUNTIFS('Kort projekt - Intastningsark'!$E$5:$E$100,"Medier",'Kort projekt - Intastningsark'!$F$5:$F$100,"Kursus/workshop")</f>
        <v>0</v>
      </c>
      <c r="F13" s="50">
        <f>SUMIFS('Kort projekt - Intastningsark'!$G$5:$G$100,'Kort projekt - Intastningsark'!$E$5:$E$100,"Medier")</f>
        <v>0</v>
      </c>
      <c r="G13" s="50">
        <f>SUMIFS('Kort projekt - Intastningsark'!$H$5:$H$100,'Kort projekt - Intastningsark'!$E$5:$E$100,"Medier")</f>
        <v>0</v>
      </c>
      <c r="H13" s="50">
        <f>SUMIFS('Kort projekt - Intastningsark'!$J$5:$J$100,'Kort projekt - Intastningsark'!$E$5:$E$100,"Medier")</f>
        <v>0</v>
      </c>
    </row>
    <row r="14" spans="2:8" x14ac:dyDescent="0.25">
      <c r="B14" s="21" t="s">
        <v>38</v>
      </c>
      <c r="C14" s="41">
        <f>COUNTIF('Kort projekt - Intastningsark'!E5:E100,"Øvrige")</f>
        <v>0</v>
      </c>
      <c r="D14" s="75" t="s">
        <v>49</v>
      </c>
      <c r="E14" s="76">
        <f>COUNTIFS('Kort projekt - Intastningsark'!$E$5:$E$100,"Øvrige",'Kort projekt - Intastningsark'!$F$5:$F$100,"Kursus/workshop")</f>
        <v>0</v>
      </c>
      <c r="F14" s="42">
        <f>SUMIFS('Kort projekt - Intastningsark'!$G$5:$G$100,'Kort projekt - Intastningsark'!$E$5:$E$100,"Øvrige")</f>
        <v>0</v>
      </c>
      <c r="G14" s="42">
        <f>SUMIFS('Kort projekt - Intastningsark'!$H$5:$H$100,'Kort projekt - Intastningsark'!$E$5:$E$100,"Øvrige")</f>
        <v>0</v>
      </c>
      <c r="H14" s="42">
        <f>SUMIFS('Kort projekt - Intastningsark'!$J$5:$J$100,'Kort projekt - Intastningsark'!$E$5:$E$100,"Øvrige")</f>
        <v>0</v>
      </c>
    </row>
  </sheetData>
  <sheetProtection algorithmName="SHA-512" hashValue="qGa+dq2gIsAp6mKN4kUYf+9+sjZA3cRaFJDpBEfUrO9GZV2WFFF71LXQMSidAooiWxJHWpdcxsv3VLk/nqdF9w==" saltValue="JlWY4mlp++2wzE8aIzmOM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956DD-DBC6-4BFA-95F2-2B389F0020DC}">
  <dimension ref="B2:H100"/>
  <sheetViews>
    <sheetView zoomScaleNormal="100" workbookViewId="0"/>
  </sheetViews>
  <sheetFormatPr defaultRowHeight="15" x14ac:dyDescent="0.25"/>
  <cols>
    <col min="2" max="2" width="37.7109375" bestFit="1" customWidth="1"/>
    <col min="3" max="3" width="37.7109375" customWidth="1"/>
    <col min="4" max="4" width="33.7109375" style="9" customWidth="1"/>
    <col min="5" max="6" width="21.85546875" style="9" customWidth="1"/>
    <col min="7" max="7" width="21" style="9" hidden="1" customWidth="1"/>
    <col min="8" max="8" width="17.85546875" style="9" customWidth="1"/>
  </cols>
  <sheetData>
    <row r="2" spans="2:8" ht="21" x14ac:dyDescent="0.25">
      <c r="B2" s="78" t="s">
        <v>53</v>
      </c>
      <c r="C2" s="78"/>
    </row>
    <row r="3" spans="2:8" x14ac:dyDescent="0.25">
      <c r="F3" s="52" t="s">
        <v>47</v>
      </c>
      <c r="G3" s="52"/>
      <c r="H3" s="55">
        <f>SUM(H5:H100)</f>
        <v>0</v>
      </c>
    </row>
    <row r="4" spans="2:8" ht="30" customHeight="1" x14ac:dyDescent="0.25">
      <c r="B4" s="1" t="s">
        <v>25</v>
      </c>
      <c r="C4" s="1" t="s">
        <v>40</v>
      </c>
      <c r="D4" s="1" t="s">
        <v>21</v>
      </c>
      <c r="E4" s="1" t="s">
        <v>2</v>
      </c>
      <c r="F4" s="1" t="s">
        <v>20</v>
      </c>
      <c r="G4" s="1" t="s">
        <v>22</v>
      </c>
      <c r="H4" s="1" t="s">
        <v>51</v>
      </c>
    </row>
    <row r="5" spans="2:8" x14ac:dyDescent="0.25">
      <c r="B5" s="10"/>
      <c r="C5" s="10"/>
      <c r="D5" s="10"/>
      <c r="E5" s="10"/>
      <c r="F5" s="10"/>
      <c r="G5" s="10"/>
      <c r="H5" s="51"/>
    </row>
    <row r="6" spans="2:8" x14ac:dyDescent="0.25">
      <c r="B6" s="10"/>
      <c r="C6" s="10"/>
      <c r="D6" s="10"/>
      <c r="E6" s="10"/>
      <c r="F6" s="10"/>
      <c r="G6" s="10"/>
      <c r="H6" s="51"/>
    </row>
    <row r="7" spans="2:8" x14ac:dyDescent="0.25">
      <c r="B7" s="10"/>
      <c r="C7" s="10"/>
      <c r="D7" s="10"/>
      <c r="E7" s="10"/>
      <c r="F7" s="10"/>
      <c r="G7" s="10"/>
      <c r="H7" s="51"/>
    </row>
    <row r="8" spans="2:8" x14ac:dyDescent="0.25">
      <c r="B8" s="10"/>
      <c r="C8" s="10"/>
      <c r="D8" s="10"/>
      <c r="E8" s="10"/>
      <c r="F8" s="10"/>
      <c r="G8" s="10"/>
      <c r="H8" s="51"/>
    </row>
    <row r="9" spans="2:8" x14ac:dyDescent="0.25">
      <c r="B9" s="10"/>
      <c r="C9" s="10"/>
      <c r="D9" s="10"/>
      <c r="E9" s="10"/>
      <c r="F9" s="10"/>
      <c r="G9" s="10"/>
      <c r="H9" s="51"/>
    </row>
    <row r="10" spans="2:8" x14ac:dyDescent="0.25">
      <c r="B10" s="10"/>
      <c r="C10" s="10"/>
      <c r="D10" s="10"/>
      <c r="E10" s="10"/>
      <c r="F10" s="10"/>
      <c r="G10" s="10"/>
      <c r="H10" s="51"/>
    </row>
    <row r="11" spans="2:8" x14ac:dyDescent="0.25">
      <c r="B11" s="10"/>
      <c r="C11" s="10"/>
      <c r="D11" s="10"/>
      <c r="E11" s="10"/>
      <c r="F11" s="10"/>
      <c r="G11" s="10"/>
      <c r="H11" s="51"/>
    </row>
    <row r="12" spans="2:8" x14ac:dyDescent="0.25">
      <c r="B12" s="10"/>
      <c r="C12" s="10"/>
      <c r="D12" s="10"/>
      <c r="E12" s="10"/>
      <c r="F12" s="10"/>
      <c r="G12" s="10"/>
      <c r="H12" s="51"/>
    </row>
    <row r="13" spans="2:8" x14ac:dyDescent="0.25">
      <c r="B13" s="10"/>
      <c r="C13" s="10"/>
      <c r="D13" s="10"/>
      <c r="E13" s="10"/>
      <c r="F13" s="10"/>
      <c r="G13" s="10"/>
      <c r="H13" s="51"/>
    </row>
    <row r="14" spans="2:8" x14ac:dyDescent="0.25">
      <c r="B14" s="10"/>
      <c r="C14" s="10"/>
      <c r="D14" s="10"/>
      <c r="E14" s="10"/>
      <c r="F14" s="10"/>
      <c r="G14" s="10"/>
      <c r="H14" s="51"/>
    </row>
    <row r="15" spans="2:8" x14ac:dyDescent="0.25">
      <c r="B15" s="10"/>
      <c r="C15" s="10"/>
      <c r="D15" s="10"/>
      <c r="E15" s="10"/>
      <c r="F15" s="10"/>
      <c r="G15" s="10"/>
      <c r="H15" s="51"/>
    </row>
    <row r="16" spans="2:8" x14ac:dyDescent="0.25">
      <c r="B16" s="10"/>
      <c r="C16" s="10"/>
      <c r="D16" s="10"/>
      <c r="E16" s="10"/>
      <c r="F16" s="10"/>
      <c r="G16" s="10"/>
      <c r="H16" s="51"/>
    </row>
    <row r="17" spans="2:8" x14ac:dyDescent="0.25">
      <c r="B17" s="10"/>
      <c r="C17" s="10"/>
      <c r="D17" s="10"/>
      <c r="E17" s="10"/>
      <c r="F17" s="10"/>
      <c r="G17" s="10"/>
      <c r="H17" s="51"/>
    </row>
    <row r="18" spans="2:8" x14ac:dyDescent="0.25">
      <c r="B18" s="10"/>
      <c r="C18" s="10"/>
      <c r="D18" s="10"/>
      <c r="E18" s="10"/>
      <c r="F18" s="10"/>
      <c r="G18" s="10"/>
      <c r="H18" s="51"/>
    </row>
    <row r="19" spans="2:8" x14ac:dyDescent="0.25">
      <c r="B19" s="10"/>
      <c r="C19" s="10"/>
      <c r="D19" s="10"/>
      <c r="E19" s="10"/>
      <c r="F19" s="10"/>
      <c r="G19" s="10"/>
      <c r="H19" s="51"/>
    </row>
    <row r="20" spans="2:8" x14ac:dyDescent="0.25">
      <c r="B20" s="10"/>
      <c r="C20" s="10"/>
      <c r="D20" s="10"/>
      <c r="E20" s="10"/>
      <c r="F20" s="10"/>
      <c r="G20" s="10"/>
      <c r="H20" s="51"/>
    </row>
    <row r="21" spans="2:8" x14ac:dyDescent="0.25">
      <c r="B21" s="10"/>
      <c r="C21" s="10"/>
      <c r="D21" s="10"/>
      <c r="E21" s="10"/>
      <c r="F21" s="10"/>
      <c r="G21" s="10"/>
      <c r="H21" s="51"/>
    </row>
    <row r="22" spans="2:8" x14ac:dyDescent="0.25">
      <c r="B22" s="10"/>
      <c r="C22" s="10"/>
      <c r="D22" s="10"/>
      <c r="E22" s="10"/>
      <c r="F22" s="10"/>
      <c r="G22" s="10"/>
      <c r="H22" s="51"/>
    </row>
    <row r="23" spans="2:8" x14ac:dyDescent="0.25">
      <c r="B23" s="10"/>
      <c r="C23" s="10"/>
      <c r="D23" s="10"/>
      <c r="E23" s="10"/>
      <c r="F23" s="10"/>
      <c r="G23" s="10"/>
      <c r="H23" s="51"/>
    </row>
    <row r="24" spans="2:8" x14ac:dyDescent="0.25">
      <c r="B24" s="10"/>
      <c r="C24" s="10"/>
      <c r="D24" s="10"/>
      <c r="E24" s="10"/>
      <c r="F24" s="10"/>
      <c r="G24" s="10"/>
      <c r="H24" s="51"/>
    </row>
    <row r="25" spans="2:8" x14ac:dyDescent="0.25">
      <c r="B25" s="10"/>
      <c r="C25" s="10"/>
      <c r="D25" s="10"/>
      <c r="E25" s="10"/>
      <c r="F25" s="10"/>
      <c r="G25" s="10"/>
      <c r="H25" s="51"/>
    </row>
    <row r="26" spans="2:8" x14ac:dyDescent="0.25">
      <c r="B26" s="10"/>
      <c r="C26" s="10"/>
      <c r="D26" s="10"/>
      <c r="E26" s="10"/>
      <c r="F26" s="10"/>
      <c r="G26" s="10"/>
      <c r="H26" s="51"/>
    </row>
    <row r="27" spans="2:8" x14ac:dyDescent="0.25">
      <c r="B27" s="10"/>
      <c r="C27" s="10"/>
      <c r="D27" s="10"/>
      <c r="E27" s="10"/>
      <c r="F27" s="10"/>
      <c r="G27" s="10"/>
      <c r="H27" s="51"/>
    </row>
    <row r="28" spans="2:8" x14ac:dyDescent="0.25">
      <c r="B28" s="10"/>
      <c r="C28" s="10"/>
      <c r="D28" s="10"/>
      <c r="E28" s="10"/>
      <c r="F28" s="10"/>
      <c r="G28" s="10"/>
      <c r="H28" s="51"/>
    </row>
    <row r="29" spans="2:8" x14ac:dyDescent="0.25">
      <c r="B29" s="10"/>
      <c r="C29" s="10"/>
      <c r="D29" s="10"/>
      <c r="E29" s="10"/>
      <c r="F29" s="10"/>
      <c r="G29" s="10"/>
      <c r="H29" s="51"/>
    </row>
    <row r="30" spans="2:8" x14ac:dyDescent="0.25">
      <c r="B30" s="10"/>
      <c r="C30" s="10"/>
      <c r="D30" s="10"/>
      <c r="E30" s="10"/>
      <c r="F30" s="10"/>
      <c r="G30" s="10"/>
      <c r="H30" s="51"/>
    </row>
    <row r="31" spans="2:8" x14ac:dyDescent="0.25">
      <c r="B31" s="10"/>
      <c r="C31" s="10"/>
      <c r="D31" s="10"/>
      <c r="E31" s="10"/>
      <c r="F31" s="10"/>
      <c r="G31" s="10"/>
      <c r="H31" s="51"/>
    </row>
    <row r="32" spans="2:8" x14ac:dyDescent="0.25">
      <c r="B32" s="33"/>
      <c r="C32" s="33"/>
      <c r="D32" s="10"/>
      <c r="E32" s="10"/>
      <c r="F32" s="10"/>
      <c r="G32" s="10"/>
      <c r="H32" s="51"/>
    </row>
    <row r="33" spans="2:8" x14ac:dyDescent="0.25">
      <c r="B33" s="33"/>
      <c r="C33" s="33"/>
      <c r="D33" s="10"/>
      <c r="E33" s="10"/>
      <c r="F33" s="10"/>
      <c r="G33" s="10"/>
      <c r="H33" s="51"/>
    </row>
    <row r="34" spans="2:8" x14ac:dyDescent="0.25">
      <c r="B34" s="33"/>
      <c r="C34" s="33"/>
      <c r="D34" s="10"/>
      <c r="E34" s="10"/>
      <c r="F34" s="10"/>
      <c r="G34" s="10"/>
      <c r="H34" s="51"/>
    </row>
    <row r="35" spans="2:8" x14ac:dyDescent="0.25">
      <c r="B35" s="33"/>
      <c r="C35" s="33"/>
      <c r="D35" s="10"/>
      <c r="E35" s="10"/>
      <c r="F35" s="10"/>
      <c r="G35" s="10"/>
      <c r="H35" s="51"/>
    </row>
    <row r="36" spans="2:8" x14ac:dyDescent="0.25">
      <c r="B36" s="33"/>
      <c r="C36" s="33"/>
      <c r="D36" s="10"/>
      <c r="E36" s="10"/>
      <c r="F36" s="10"/>
      <c r="G36" s="10"/>
      <c r="H36" s="51"/>
    </row>
    <row r="37" spans="2:8" x14ac:dyDescent="0.25">
      <c r="B37" s="33"/>
      <c r="C37" s="33"/>
      <c r="D37" s="10"/>
      <c r="E37" s="10"/>
      <c r="F37" s="10"/>
      <c r="G37" s="10"/>
      <c r="H37" s="51"/>
    </row>
    <row r="38" spans="2:8" x14ac:dyDescent="0.25">
      <c r="B38" s="33"/>
      <c r="C38" s="33"/>
      <c r="D38" s="10"/>
      <c r="E38" s="10"/>
      <c r="F38" s="10"/>
      <c r="G38" s="10"/>
      <c r="H38" s="51"/>
    </row>
    <row r="39" spans="2:8" x14ac:dyDescent="0.25">
      <c r="B39" s="33"/>
      <c r="C39" s="33"/>
      <c r="D39" s="10"/>
      <c r="E39" s="10"/>
      <c r="F39" s="10"/>
      <c r="G39" s="10"/>
      <c r="H39" s="51"/>
    </row>
    <row r="40" spans="2:8" x14ac:dyDescent="0.25">
      <c r="B40" s="33"/>
      <c r="C40" s="33"/>
      <c r="D40" s="10"/>
      <c r="E40" s="10"/>
      <c r="F40" s="10"/>
      <c r="G40" s="10"/>
      <c r="H40" s="51"/>
    </row>
    <row r="41" spans="2:8" x14ac:dyDescent="0.25">
      <c r="B41" s="33"/>
      <c r="C41" s="33"/>
      <c r="D41" s="10"/>
      <c r="E41" s="10"/>
      <c r="F41" s="10"/>
      <c r="G41" s="10"/>
      <c r="H41" s="51"/>
    </row>
    <row r="42" spans="2:8" x14ac:dyDescent="0.25">
      <c r="B42" s="33"/>
      <c r="C42" s="33"/>
      <c r="D42" s="10"/>
      <c r="E42" s="10"/>
      <c r="F42" s="10"/>
      <c r="G42" s="10"/>
      <c r="H42" s="51"/>
    </row>
    <row r="43" spans="2:8" x14ac:dyDescent="0.25">
      <c r="B43" s="33"/>
      <c r="C43" s="33"/>
      <c r="D43" s="10"/>
      <c r="E43" s="10"/>
      <c r="F43" s="10"/>
      <c r="G43" s="10"/>
      <c r="H43" s="51"/>
    </row>
    <row r="44" spans="2:8" x14ac:dyDescent="0.25">
      <c r="B44" s="33"/>
      <c r="C44" s="33"/>
      <c r="D44" s="10"/>
      <c r="E44" s="10"/>
      <c r="F44" s="10"/>
      <c r="G44" s="10"/>
      <c r="H44" s="51"/>
    </row>
    <row r="45" spans="2:8" x14ac:dyDescent="0.25">
      <c r="B45" s="33"/>
      <c r="C45" s="33"/>
      <c r="D45" s="10"/>
      <c r="E45" s="10"/>
      <c r="F45" s="10"/>
      <c r="G45" s="10"/>
      <c r="H45" s="51"/>
    </row>
    <row r="46" spans="2:8" x14ac:dyDescent="0.25">
      <c r="B46" s="33"/>
      <c r="C46" s="33"/>
      <c r="D46" s="10"/>
      <c r="E46" s="10"/>
      <c r="F46" s="10"/>
      <c r="G46" s="10"/>
      <c r="H46" s="51"/>
    </row>
    <row r="47" spans="2:8" x14ac:dyDescent="0.25">
      <c r="B47" s="33"/>
      <c r="C47" s="33"/>
      <c r="D47" s="10"/>
      <c r="E47" s="10"/>
      <c r="F47" s="10"/>
      <c r="G47" s="10"/>
      <c r="H47" s="51"/>
    </row>
    <row r="48" spans="2:8" x14ac:dyDescent="0.25">
      <c r="B48" s="33"/>
      <c r="C48" s="33"/>
      <c r="D48" s="10"/>
      <c r="E48" s="10"/>
      <c r="F48" s="10"/>
      <c r="G48" s="10"/>
      <c r="H48" s="51"/>
    </row>
    <row r="49" spans="2:8" x14ac:dyDescent="0.25">
      <c r="B49" s="33"/>
      <c r="C49" s="33"/>
      <c r="D49" s="10"/>
      <c r="E49" s="10"/>
      <c r="F49" s="10"/>
      <c r="G49" s="10"/>
      <c r="H49" s="51"/>
    </row>
    <row r="50" spans="2:8" x14ac:dyDescent="0.25">
      <c r="B50" s="33"/>
      <c r="C50" s="33"/>
      <c r="D50" s="10"/>
      <c r="E50" s="10"/>
      <c r="F50" s="10"/>
      <c r="G50" s="10"/>
      <c r="H50" s="51"/>
    </row>
    <row r="51" spans="2:8" x14ac:dyDescent="0.25">
      <c r="B51" s="33"/>
      <c r="C51" s="33"/>
      <c r="D51" s="10"/>
      <c r="E51" s="10"/>
      <c r="F51" s="10"/>
      <c r="G51" s="10"/>
      <c r="H51" s="51"/>
    </row>
    <row r="52" spans="2:8" x14ac:dyDescent="0.25">
      <c r="B52" s="33"/>
      <c r="C52" s="33"/>
      <c r="D52" s="10"/>
      <c r="E52" s="10"/>
      <c r="F52" s="10"/>
      <c r="G52" s="10"/>
      <c r="H52" s="51"/>
    </row>
    <row r="53" spans="2:8" x14ac:dyDescent="0.25">
      <c r="B53" s="33"/>
      <c r="C53" s="33"/>
      <c r="D53" s="10"/>
      <c r="E53" s="10"/>
      <c r="F53" s="10"/>
      <c r="G53" s="10"/>
      <c r="H53" s="51"/>
    </row>
    <row r="54" spans="2:8" x14ac:dyDescent="0.25">
      <c r="B54" s="33"/>
      <c r="C54" s="33"/>
      <c r="D54" s="10"/>
      <c r="E54" s="10"/>
      <c r="F54" s="10"/>
      <c r="G54" s="10"/>
      <c r="H54" s="51"/>
    </row>
    <row r="55" spans="2:8" x14ac:dyDescent="0.25">
      <c r="B55" s="33"/>
      <c r="C55" s="33"/>
      <c r="D55" s="10"/>
      <c r="E55" s="10"/>
      <c r="F55" s="10"/>
      <c r="G55" s="10"/>
      <c r="H55" s="51"/>
    </row>
    <row r="56" spans="2:8" x14ac:dyDescent="0.25">
      <c r="B56" s="33"/>
      <c r="C56" s="33"/>
      <c r="D56" s="10"/>
      <c r="E56" s="10"/>
      <c r="F56" s="10"/>
      <c r="G56" s="10"/>
      <c r="H56" s="51"/>
    </row>
    <row r="57" spans="2:8" x14ac:dyDescent="0.25">
      <c r="B57" s="33"/>
      <c r="C57" s="33"/>
      <c r="D57" s="10"/>
      <c r="E57" s="10"/>
      <c r="F57" s="10"/>
      <c r="G57" s="10"/>
      <c r="H57" s="51"/>
    </row>
    <row r="58" spans="2:8" x14ac:dyDescent="0.25">
      <c r="B58" s="33"/>
      <c r="C58" s="33"/>
      <c r="D58" s="10"/>
      <c r="E58" s="10"/>
      <c r="F58" s="10"/>
      <c r="G58" s="10"/>
      <c r="H58" s="51"/>
    </row>
    <row r="59" spans="2:8" x14ac:dyDescent="0.25">
      <c r="B59" s="33"/>
      <c r="C59" s="33"/>
      <c r="D59" s="10"/>
      <c r="E59" s="10"/>
      <c r="F59" s="10"/>
      <c r="G59" s="10"/>
      <c r="H59" s="51"/>
    </row>
    <row r="60" spans="2:8" x14ac:dyDescent="0.25">
      <c r="B60" s="33"/>
      <c r="C60" s="33"/>
      <c r="D60" s="10"/>
      <c r="E60" s="10"/>
      <c r="F60" s="10"/>
      <c r="G60" s="10"/>
      <c r="H60" s="51"/>
    </row>
    <row r="61" spans="2:8" x14ac:dyDescent="0.25">
      <c r="B61" s="33"/>
      <c r="C61" s="33"/>
      <c r="D61" s="10"/>
      <c r="E61" s="10"/>
      <c r="F61" s="10"/>
      <c r="G61" s="10"/>
      <c r="H61" s="51"/>
    </row>
    <row r="62" spans="2:8" x14ac:dyDescent="0.25">
      <c r="B62" s="33"/>
      <c r="C62" s="33"/>
      <c r="D62" s="10"/>
      <c r="E62" s="10"/>
      <c r="F62" s="10"/>
      <c r="G62" s="10"/>
      <c r="H62" s="51"/>
    </row>
    <row r="63" spans="2:8" x14ac:dyDescent="0.25">
      <c r="B63" s="33"/>
      <c r="C63" s="33"/>
      <c r="D63" s="10"/>
      <c r="E63" s="10"/>
      <c r="F63" s="10"/>
      <c r="G63" s="10"/>
      <c r="H63" s="51"/>
    </row>
    <row r="64" spans="2:8" x14ac:dyDescent="0.25">
      <c r="B64" s="33"/>
      <c r="C64" s="33"/>
      <c r="D64" s="10"/>
      <c r="E64" s="10"/>
      <c r="F64" s="10"/>
      <c r="G64" s="10"/>
      <c r="H64" s="51"/>
    </row>
    <row r="65" spans="2:8" x14ac:dyDescent="0.25">
      <c r="B65" s="33"/>
      <c r="C65" s="33"/>
      <c r="D65" s="10"/>
      <c r="E65" s="10"/>
      <c r="F65" s="10"/>
      <c r="G65" s="10"/>
      <c r="H65" s="51"/>
    </row>
    <row r="66" spans="2:8" x14ac:dyDescent="0.25">
      <c r="B66" s="33"/>
      <c r="C66" s="33"/>
      <c r="D66" s="10"/>
      <c r="E66" s="10"/>
      <c r="F66" s="10"/>
      <c r="G66" s="10"/>
      <c r="H66" s="51"/>
    </row>
    <row r="67" spans="2:8" x14ac:dyDescent="0.25">
      <c r="B67" s="33"/>
      <c r="C67" s="33"/>
      <c r="D67" s="10"/>
      <c r="E67" s="10"/>
      <c r="F67" s="10"/>
      <c r="G67" s="10"/>
      <c r="H67" s="51"/>
    </row>
    <row r="68" spans="2:8" x14ac:dyDescent="0.25">
      <c r="B68" s="33"/>
      <c r="C68" s="33"/>
      <c r="D68" s="10"/>
      <c r="E68" s="10"/>
      <c r="F68" s="10"/>
      <c r="G68" s="10"/>
      <c r="H68" s="51"/>
    </row>
    <row r="69" spans="2:8" x14ac:dyDescent="0.25">
      <c r="B69" s="33"/>
      <c r="C69" s="33"/>
      <c r="D69" s="10"/>
      <c r="E69" s="10"/>
      <c r="F69" s="10"/>
      <c r="G69" s="10"/>
      <c r="H69" s="51"/>
    </row>
    <row r="70" spans="2:8" x14ac:dyDescent="0.25">
      <c r="B70" s="33"/>
      <c r="C70" s="33"/>
      <c r="D70" s="10"/>
      <c r="E70" s="10"/>
      <c r="F70" s="10"/>
      <c r="G70" s="10"/>
      <c r="H70" s="51"/>
    </row>
    <row r="71" spans="2:8" x14ac:dyDescent="0.25">
      <c r="B71" s="33"/>
      <c r="C71" s="33"/>
      <c r="D71" s="10"/>
      <c r="E71" s="10"/>
      <c r="F71" s="10"/>
      <c r="G71" s="10"/>
      <c r="H71" s="51"/>
    </row>
    <row r="72" spans="2:8" x14ac:dyDescent="0.25">
      <c r="B72" s="33"/>
      <c r="C72" s="33"/>
      <c r="D72" s="10"/>
      <c r="E72" s="10"/>
      <c r="F72" s="10"/>
      <c r="G72" s="10"/>
      <c r="H72" s="51"/>
    </row>
    <row r="73" spans="2:8" x14ac:dyDescent="0.25">
      <c r="B73" s="33"/>
      <c r="C73" s="33"/>
      <c r="D73" s="10"/>
      <c r="E73" s="10"/>
      <c r="F73" s="10"/>
      <c r="G73" s="10"/>
      <c r="H73" s="51"/>
    </row>
    <row r="74" spans="2:8" x14ac:dyDescent="0.25">
      <c r="B74" s="33"/>
      <c r="C74" s="33"/>
      <c r="D74" s="10"/>
      <c r="E74" s="10"/>
      <c r="F74" s="10"/>
      <c r="G74" s="10"/>
      <c r="H74" s="51"/>
    </row>
    <row r="75" spans="2:8" x14ac:dyDescent="0.25">
      <c r="B75" s="33"/>
      <c r="C75" s="33"/>
      <c r="D75" s="10"/>
      <c r="E75" s="10"/>
      <c r="F75" s="10"/>
      <c r="G75" s="10"/>
      <c r="H75" s="51"/>
    </row>
    <row r="76" spans="2:8" x14ac:dyDescent="0.25">
      <c r="B76" s="33"/>
      <c r="C76" s="33"/>
      <c r="D76" s="10"/>
      <c r="E76" s="10"/>
      <c r="F76" s="10"/>
      <c r="G76" s="10"/>
      <c r="H76" s="51"/>
    </row>
    <row r="77" spans="2:8" x14ac:dyDescent="0.25">
      <c r="B77" s="33"/>
      <c r="C77" s="33"/>
      <c r="D77" s="10"/>
      <c r="E77" s="10"/>
      <c r="F77" s="10"/>
      <c r="G77" s="10"/>
      <c r="H77" s="51"/>
    </row>
    <row r="78" spans="2:8" x14ac:dyDescent="0.25">
      <c r="B78" s="33"/>
      <c r="C78" s="33"/>
      <c r="D78" s="10"/>
      <c r="E78" s="10"/>
      <c r="F78" s="10"/>
      <c r="G78" s="10"/>
      <c r="H78" s="51"/>
    </row>
    <row r="79" spans="2:8" x14ac:dyDescent="0.25">
      <c r="B79" s="33"/>
      <c r="C79" s="33"/>
      <c r="D79" s="10"/>
      <c r="E79" s="10"/>
      <c r="F79" s="10"/>
      <c r="G79" s="10"/>
      <c r="H79" s="51"/>
    </row>
    <row r="80" spans="2:8" x14ac:dyDescent="0.25">
      <c r="B80" s="33"/>
      <c r="C80" s="33"/>
      <c r="D80" s="10"/>
      <c r="E80" s="10"/>
      <c r="F80" s="10"/>
      <c r="G80" s="10"/>
      <c r="H80" s="51"/>
    </row>
    <row r="81" spans="2:8" x14ac:dyDescent="0.25">
      <c r="B81" s="33"/>
      <c r="C81" s="33"/>
      <c r="D81" s="10"/>
      <c r="E81" s="10"/>
      <c r="F81" s="10"/>
      <c r="G81" s="10"/>
      <c r="H81" s="51"/>
    </row>
    <row r="82" spans="2:8" x14ac:dyDescent="0.25">
      <c r="B82" s="33"/>
      <c r="C82" s="33"/>
      <c r="D82" s="10"/>
      <c r="E82" s="10"/>
      <c r="F82" s="10"/>
      <c r="G82" s="10"/>
      <c r="H82" s="51"/>
    </row>
    <row r="83" spans="2:8" x14ac:dyDescent="0.25">
      <c r="B83" s="33"/>
      <c r="C83" s="33"/>
      <c r="D83" s="10"/>
      <c r="E83" s="10"/>
      <c r="F83" s="10"/>
      <c r="G83" s="10"/>
      <c r="H83" s="51"/>
    </row>
    <row r="84" spans="2:8" x14ac:dyDescent="0.25">
      <c r="B84" s="33"/>
      <c r="C84" s="33"/>
      <c r="D84" s="10"/>
      <c r="E84" s="10"/>
      <c r="F84" s="10"/>
      <c r="G84" s="10"/>
      <c r="H84" s="51"/>
    </row>
    <row r="85" spans="2:8" x14ac:dyDescent="0.25">
      <c r="B85" s="33"/>
      <c r="C85" s="33"/>
      <c r="D85" s="10"/>
      <c r="E85" s="10"/>
      <c r="F85" s="10"/>
      <c r="G85" s="10"/>
      <c r="H85" s="51"/>
    </row>
    <row r="86" spans="2:8" x14ac:dyDescent="0.25">
      <c r="B86" s="33"/>
      <c r="C86" s="33"/>
      <c r="D86" s="10"/>
      <c r="E86" s="10"/>
      <c r="F86" s="10"/>
      <c r="G86" s="10"/>
      <c r="H86" s="51"/>
    </row>
    <row r="87" spans="2:8" x14ac:dyDescent="0.25">
      <c r="B87" s="33"/>
      <c r="C87" s="33"/>
      <c r="D87" s="10"/>
      <c r="E87" s="10"/>
      <c r="F87" s="10"/>
      <c r="G87" s="10"/>
      <c r="H87" s="51"/>
    </row>
    <row r="88" spans="2:8" x14ac:dyDescent="0.25">
      <c r="B88" s="33"/>
      <c r="C88" s="33"/>
      <c r="D88" s="10"/>
      <c r="E88" s="10"/>
      <c r="F88" s="10"/>
      <c r="G88" s="10"/>
      <c r="H88" s="51"/>
    </row>
    <row r="89" spans="2:8" x14ac:dyDescent="0.25">
      <c r="B89" s="33"/>
      <c r="C89" s="33"/>
      <c r="D89" s="10"/>
      <c r="E89" s="10"/>
      <c r="F89" s="10"/>
      <c r="G89" s="10"/>
      <c r="H89" s="51"/>
    </row>
    <row r="90" spans="2:8" x14ac:dyDescent="0.25">
      <c r="B90" s="33"/>
      <c r="C90" s="33"/>
      <c r="D90" s="10"/>
      <c r="E90" s="10"/>
      <c r="F90" s="10"/>
      <c r="G90" s="10"/>
      <c r="H90" s="51"/>
    </row>
    <row r="91" spans="2:8" x14ac:dyDescent="0.25">
      <c r="B91" s="33"/>
      <c r="C91" s="33"/>
      <c r="D91" s="10"/>
      <c r="E91" s="10"/>
      <c r="F91" s="10"/>
      <c r="G91" s="10"/>
      <c r="H91" s="51"/>
    </row>
    <row r="92" spans="2:8" x14ac:dyDescent="0.25">
      <c r="B92" s="33"/>
      <c r="C92" s="33"/>
      <c r="D92" s="10"/>
      <c r="E92" s="10"/>
      <c r="F92" s="10"/>
      <c r="G92" s="10"/>
      <c r="H92" s="51"/>
    </row>
    <row r="93" spans="2:8" x14ac:dyDescent="0.25">
      <c r="B93" s="33"/>
      <c r="C93" s="33"/>
      <c r="D93" s="10"/>
      <c r="E93" s="10"/>
      <c r="F93" s="10"/>
      <c r="G93" s="10"/>
      <c r="H93" s="51"/>
    </row>
    <row r="94" spans="2:8" x14ac:dyDescent="0.25">
      <c r="B94" s="33"/>
      <c r="C94" s="33"/>
      <c r="D94" s="10"/>
      <c r="E94" s="10"/>
      <c r="F94" s="10"/>
      <c r="G94" s="10"/>
      <c r="H94" s="51"/>
    </row>
    <row r="95" spans="2:8" x14ac:dyDescent="0.25">
      <c r="B95" s="33"/>
      <c r="C95" s="33"/>
      <c r="D95" s="10"/>
      <c r="E95" s="10"/>
      <c r="F95" s="10"/>
      <c r="G95" s="10"/>
      <c r="H95" s="51"/>
    </row>
    <row r="96" spans="2:8" x14ac:dyDescent="0.25">
      <c r="B96" s="33"/>
      <c r="C96" s="33"/>
      <c r="D96" s="10"/>
      <c r="E96" s="10"/>
      <c r="F96" s="10"/>
      <c r="G96" s="10"/>
      <c r="H96" s="51"/>
    </row>
    <row r="97" spans="2:8" x14ac:dyDescent="0.25">
      <c r="B97" s="33"/>
      <c r="C97" s="33"/>
      <c r="D97" s="10"/>
      <c r="E97" s="10"/>
      <c r="F97" s="10"/>
      <c r="G97" s="10"/>
      <c r="H97" s="51"/>
    </row>
    <row r="98" spans="2:8" x14ac:dyDescent="0.25">
      <c r="B98" s="33"/>
      <c r="C98" s="33"/>
      <c r="D98" s="10"/>
      <c r="E98" s="10"/>
      <c r="F98" s="10"/>
      <c r="G98" s="10"/>
      <c r="H98" s="51"/>
    </row>
    <row r="99" spans="2:8" x14ac:dyDescent="0.25">
      <c r="B99" s="33"/>
      <c r="C99" s="33"/>
      <c r="D99" s="10"/>
      <c r="E99" s="10"/>
      <c r="F99" s="10"/>
      <c r="G99" s="10"/>
      <c r="H99" s="51"/>
    </row>
    <row r="100" spans="2:8" x14ac:dyDescent="0.25">
      <c r="B100" s="33"/>
      <c r="C100" s="33"/>
      <c r="D100" s="10"/>
      <c r="E100" s="10"/>
      <c r="F100" s="10"/>
      <c r="G100" s="10"/>
      <c r="H100" s="51"/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A3DB069-E53C-4CCA-B29D-1EA268435B92}">
          <x14:formula1>
            <xm:f>Data!$D$4:$D$12</xm:f>
          </x14:formula1>
          <xm:sqref>E5:E100</xm:sqref>
        </x14:dataValidation>
        <x14:dataValidation type="list" allowBlank="1" showInputMessage="1" showErrorMessage="1" xr:uid="{775D0732-96A4-4BAC-B4B8-14A2FCDBE0D1}">
          <x14:formula1>
            <xm:f>Data!$F$4:$F$7</xm:f>
          </x14:formula1>
          <xm:sqref>F5:F100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F625A-8465-418E-91AF-3C14118D48F0}">
  <dimension ref="B2:F41"/>
  <sheetViews>
    <sheetView zoomScale="110" zoomScaleNormal="110" workbookViewId="0">
      <selection activeCell="F7" sqref="F7"/>
    </sheetView>
  </sheetViews>
  <sheetFormatPr defaultRowHeight="15" x14ac:dyDescent="0.25"/>
  <cols>
    <col min="2" max="2" width="32" hidden="1" customWidth="1"/>
    <col min="3" max="3" width="31.7109375" hidden="1" customWidth="1"/>
    <col min="4" max="4" width="30" customWidth="1"/>
    <col min="5" max="5" width="9.140625" style="9"/>
    <col min="6" max="6" width="21.42578125" style="9" customWidth="1"/>
  </cols>
  <sheetData>
    <row r="2" spans="2:6" ht="20.25" customHeight="1" x14ac:dyDescent="0.25">
      <c r="B2" s="11" t="s">
        <v>29</v>
      </c>
      <c r="C2" s="11" t="s">
        <v>29</v>
      </c>
      <c r="D2" s="11" t="s">
        <v>29</v>
      </c>
    </row>
    <row r="4" spans="2:6" ht="21" x14ac:dyDescent="0.35">
      <c r="B4" s="12" t="s">
        <v>41</v>
      </c>
      <c r="C4" s="12" t="s">
        <v>41</v>
      </c>
      <c r="D4" s="79" t="s">
        <v>52</v>
      </c>
      <c r="E4" s="79"/>
      <c r="F4" s="79"/>
    </row>
    <row r="5" spans="2:6" x14ac:dyDescent="0.25">
      <c r="B5" s="13" t="s">
        <v>2</v>
      </c>
      <c r="C5" s="14" t="s">
        <v>30</v>
      </c>
      <c r="D5" s="31" t="s">
        <v>20</v>
      </c>
      <c r="E5" s="32" t="s">
        <v>30</v>
      </c>
      <c r="F5" s="43" t="s">
        <v>27</v>
      </c>
    </row>
    <row r="6" spans="2:6" x14ac:dyDescent="0.25">
      <c r="B6" s="15" t="s">
        <v>32</v>
      </c>
      <c r="C6" s="16">
        <f>COUNTIF('Publikum arr. - Indtastningsark'!E5:E100,"Musik")</f>
        <v>0</v>
      </c>
      <c r="D6" s="17" t="s">
        <v>42</v>
      </c>
      <c r="E6" s="45">
        <f>COUNTIF('Publikum arr. - Indtastningsark'!$F$5:$F$100,"Koncert")</f>
        <v>0</v>
      </c>
      <c r="F6" s="58">
        <f>SUMIFS('Publikum arr. - Indtastningsark'!$H$5:$H$100,'Publikum arr. - Indtastningsark'!$F$5:$F$100,"Koncert")</f>
        <v>0</v>
      </c>
    </row>
    <row r="7" spans="2:6" x14ac:dyDescent="0.25">
      <c r="B7" s="18"/>
      <c r="C7" s="19"/>
      <c r="D7" s="69" t="s">
        <v>43</v>
      </c>
      <c r="E7" s="70">
        <f>COUNTIF('Publikum arr. - Indtastningsark'!$F$5:$F$100,"Forestilling")</f>
        <v>0</v>
      </c>
      <c r="F7" s="71">
        <f>SUMIFS('Publikum arr. - Indtastningsark'!$H$5:$H$100,'Publikum arr. - Indtastningsark'!$F$5:$F$100,"Forestilling")</f>
        <v>0</v>
      </c>
    </row>
    <row r="8" spans="2:6" x14ac:dyDescent="0.25">
      <c r="B8" s="18"/>
      <c r="C8" s="19"/>
      <c r="D8" s="20" t="s">
        <v>44</v>
      </c>
      <c r="E8" s="46">
        <f>COUNTIF('Publikum arr. - Indtastningsark'!$F$5:$F$100,"Fernisering/udstilling")</f>
        <v>0</v>
      </c>
      <c r="F8" s="59">
        <f>SUMIFS('Publikum arr. - Indtastningsark'!$H$5:$H$100,'Publikum arr. - Indtastningsark'!$F$5:$F$100,"Fernisering/udstilling")</f>
        <v>0</v>
      </c>
    </row>
    <row r="9" spans="2:6" x14ac:dyDescent="0.25">
      <c r="B9" s="18"/>
      <c r="C9" s="19"/>
      <c r="D9" s="72" t="s">
        <v>38</v>
      </c>
      <c r="E9" s="73">
        <f>COUNTIF('Publikum arr. - Indtastningsark'!$F$5:$F$100,"Øvrige")</f>
        <v>0</v>
      </c>
      <c r="F9" s="74">
        <f>SUMIFS('Publikum arr. - Indtastningsark'!$H$5:$H$100,'Publikum arr. - Indtastningsark'!$F$5:$F$100,"Øvrige")</f>
        <v>0</v>
      </c>
    </row>
    <row r="10" spans="2:6" hidden="1" x14ac:dyDescent="0.25">
      <c r="B10" s="22" t="s">
        <v>33</v>
      </c>
      <c r="C10" s="34">
        <f>COUNTIF('Publikum arr. - Indtastningsark'!E5:E100,"Visuel kunst")</f>
        <v>0</v>
      </c>
      <c r="D10" s="56" t="s">
        <v>42</v>
      </c>
      <c r="E10" s="60">
        <f>COUNTIFS('Publikum arr. - Indtastningsark'!$E$5:$E$100,"Visuel kunst",'Publikum arr. - Indtastningsark'!$F$5:$F$100,"Koncert")</f>
        <v>0</v>
      </c>
      <c r="F10" s="61">
        <f>SUMIFS('Publikum arr. - Indtastningsark'!$H$5:$H$100,'Publikum arr. - Indtastningsark'!$E$5:$E$100,"Visuel kunst",'Publikum arr. - Indtastningsark'!$F$5:$F$100,"Koncert")</f>
        <v>0</v>
      </c>
    </row>
    <row r="11" spans="2:6" hidden="1" x14ac:dyDescent="0.25">
      <c r="B11" s="18"/>
      <c r="C11" s="30"/>
      <c r="D11" s="47" t="s">
        <v>43</v>
      </c>
      <c r="E11" s="48">
        <f>COUNTIFS('Publikum arr. - Indtastningsark'!$E$5:$E$100,"Visuel kunst",'Publikum arr. - Indtastningsark'!$F$5:$F$100,"Forestilling")</f>
        <v>0</v>
      </c>
      <c r="F11" s="62">
        <f>SUMIFS('Publikum arr. - Indtastningsark'!$H$5:$H$100,'Publikum arr. - Indtastningsark'!$E$5:$E$100,"Visuel kunst",'Publikum arr. - Indtastningsark'!$F$5:$F$100,"Forestilling")</f>
        <v>0</v>
      </c>
    </row>
    <row r="12" spans="2:6" hidden="1" x14ac:dyDescent="0.25">
      <c r="B12" s="18"/>
      <c r="C12" s="30"/>
      <c r="D12" s="47" t="s">
        <v>44</v>
      </c>
      <c r="E12" s="48">
        <f>COUNTIFS('Publikum arr. - Indtastningsark'!$E$5:$E$100,"Visuel kunst",'Publikum arr. - Indtastningsark'!$F$5:$F$100,"Fernisering/udstilling")</f>
        <v>0</v>
      </c>
      <c r="F12" s="62">
        <f>SUMIFS('Publikum arr. - Indtastningsark'!$H$5:$H$100,'Publikum arr. - Indtastningsark'!$E$5:$E$100,"Visuel kunst",'Publikum arr. - Indtastningsark'!$F$5:$F$100,"Fernisering/udstilling")</f>
        <v>0</v>
      </c>
    </row>
    <row r="13" spans="2:6" hidden="1" x14ac:dyDescent="0.25">
      <c r="B13" s="18"/>
      <c r="C13" s="30"/>
      <c r="D13" s="57" t="s">
        <v>38</v>
      </c>
      <c r="E13" s="63">
        <f>COUNTIFS('Publikum arr. - Indtastningsark'!$E$5:$E$100,"Visuel kunst",'Publikum arr. - Indtastningsark'!$F$5:$F$100,"Øvrige")</f>
        <v>0</v>
      </c>
      <c r="F13" s="64">
        <f>SUMIFS('Publikum arr. - Indtastningsark'!$H$5:$H$100,'Publikum arr. - Indtastningsark'!$E$5:$E$100,"Visuel kunst",'Publikum arr. - Indtastningsark'!$F$5:$F$100,"Øvrige")</f>
        <v>0</v>
      </c>
    </row>
    <row r="14" spans="2:6" hidden="1" x14ac:dyDescent="0.25">
      <c r="B14" s="25" t="s">
        <v>34</v>
      </c>
      <c r="C14" s="35">
        <f>COUNTIF('Publikum arr. - Indtastningsark'!E5:E100,"Håndværk og design")</f>
        <v>0</v>
      </c>
      <c r="D14" s="20" t="s">
        <v>42</v>
      </c>
      <c r="E14" s="46">
        <f>COUNTIFS('Publikum arr. - Indtastningsark'!$E$5:$E$100,"Håndværk og design",'Publikum arr. - Indtastningsark'!$F$5:$F$100,"Koncert")</f>
        <v>0</v>
      </c>
      <c r="F14" s="59">
        <f>SUMIFS('Publikum arr. - Indtastningsark'!$H$5:$H$100,'Publikum arr. - Indtastningsark'!$E$5:$E$100,"Håndværk og design",'Publikum arr. - Indtastningsark'!$F$5:$F$100,"Koncert")</f>
        <v>0</v>
      </c>
    </row>
    <row r="15" spans="2:6" hidden="1" x14ac:dyDescent="0.25">
      <c r="B15" s="18"/>
      <c r="C15" s="30"/>
      <c r="D15" s="20" t="s">
        <v>43</v>
      </c>
      <c r="E15" s="46">
        <f>COUNTIFS('Publikum arr. - Indtastningsark'!$E$5:$E$100,"Håndværk og design",'Publikum arr. - Indtastningsark'!$F$5:$F$100,"Forestilling")</f>
        <v>0</v>
      </c>
      <c r="F15" s="59">
        <f>SUMIFS('Publikum arr. - Indtastningsark'!$H$5:$H$100,'Publikum arr. - Indtastningsark'!$E$5:$E$100,"Håndværk og design",'Publikum arr. - Indtastningsark'!$F$5:$F$100,"Forestilling")</f>
        <v>0</v>
      </c>
    </row>
    <row r="16" spans="2:6" hidden="1" x14ac:dyDescent="0.25">
      <c r="B16" s="18"/>
      <c r="C16" s="30"/>
      <c r="D16" s="20" t="s">
        <v>44</v>
      </c>
      <c r="E16" s="46">
        <f>COUNTIFS('Publikum arr. - Indtastningsark'!$E$5:$E$100,"Håndværk og design",'Publikum arr. - Indtastningsark'!$F$5:$F$100,"Fernisering/udstilling")</f>
        <v>0</v>
      </c>
      <c r="F16" s="59">
        <f>SUMIFS('Publikum arr. - Indtastningsark'!$H$5:$H$100,'Publikum arr. - Indtastningsark'!$E$5:$E$100,"Håndværk og design",'Publikum arr. - Indtastningsark'!$F$5:$F$100,"Fernisering/udstilling")</f>
        <v>0</v>
      </c>
    </row>
    <row r="17" spans="2:6" hidden="1" x14ac:dyDescent="0.25">
      <c r="B17" s="18"/>
      <c r="C17" s="30"/>
      <c r="D17" s="20" t="s">
        <v>38</v>
      </c>
      <c r="E17" s="46">
        <f>COUNTIFS('Publikum arr. - Indtastningsark'!$E$5:$E$100,"Håndværk og design",'Publikum arr. - Indtastningsark'!$F$5:$F$100,"Øvrige")</f>
        <v>0</v>
      </c>
      <c r="F17" s="59">
        <f>SUMIFS('Publikum arr. - Indtastningsark'!$H$5:$H$100,'Publikum arr. - Indtastningsark'!$E$5:$E$100,"Håndværk og design",'Publikum arr. - Indtastningsark'!$F$5:$F$100,"Øvrige")</f>
        <v>0</v>
      </c>
    </row>
    <row r="18" spans="2:6" hidden="1" x14ac:dyDescent="0.25">
      <c r="B18" s="22" t="s">
        <v>14</v>
      </c>
      <c r="C18" s="34">
        <f>COUNTIF('Publikum arr. - Indtastningsark'!E5:E100,"Scenekunst")</f>
        <v>0</v>
      </c>
      <c r="D18" s="23" t="s">
        <v>42</v>
      </c>
      <c r="E18" s="60">
        <f>COUNTIFS('Publikum arr. - Indtastningsark'!$E$5:$E$100,"Scenekunst",'Publikum arr. - Indtastningsark'!$F$5:$F$100,"Koncert")</f>
        <v>0</v>
      </c>
      <c r="F18" s="61">
        <f>SUMIFS('Publikum arr. - Indtastningsark'!$H$5:$H$100,'Publikum arr. - Indtastningsark'!$E$5:$E$100,"Scenekunst",'Publikum arr. - Indtastningsark'!$F$5:$F$100,"Koncert")</f>
        <v>0</v>
      </c>
    </row>
    <row r="19" spans="2:6" hidden="1" x14ac:dyDescent="0.25">
      <c r="B19" s="18"/>
      <c r="C19" s="30"/>
      <c r="D19" s="22" t="s">
        <v>43</v>
      </c>
      <c r="E19" s="48">
        <f>COUNTIFS('Publikum arr. - Indtastningsark'!$E$5:$E$100,"Scenekunst",'Publikum arr. - Indtastningsark'!$F$5:$F$100,"Forestilling")</f>
        <v>0</v>
      </c>
      <c r="F19" s="62">
        <f>SUMIFS('Publikum arr. - Indtastningsark'!$H$5:$H$100,'Publikum arr. - Indtastningsark'!$E$5:$E$100,"Scenekunst",'Publikum arr. - Indtastningsark'!$F$5:$F$100,"Forestilling")</f>
        <v>0</v>
      </c>
    </row>
    <row r="20" spans="2:6" hidden="1" x14ac:dyDescent="0.25">
      <c r="B20" s="18"/>
      <c r="C20" s="30"/>
      <c r="D20" s="22" t="s">
        <v>44</v>
      </c>
      <c r="E20" s="48">
        <f>COUNTIFS('Publikum arr. - Indtastningsark'!$E$5:$E$100,"Scenekunst",'Publikum arr. - Indtastningsark'!$F$5:$F$100,"Fernisering/udstilling")</f>
        <v>0</v>
      </c>
      <c r="F20" s="62">
        <f>SUMIFS('Publikum arr. - Indtastningsark'!$H$5:$H$100,'Publikum arr. - Indtastningsark'!$E$5:$E$100,"Scenekunst",'Publikum arr. - Indtastningsark'!$F$5:$F$100,"Fernisering/udstilling")</f>
        <v>0</v>
      </c>
    </row>
    <row r="21" spans="2:6" hidden="1" x14ac:dyDescent="0.25">
      <c r="B21" s="18"/>
      <c r="C21" s="30"/>
      <c r="D21" s="24" t="s">
        <v>38</v>
      </c>
      <c r="E21" s="63">
        <f>COUNTIFS('Publikum arr. - Indtastningsark'!$E$5:$E$100,"Scenekunst",'Publikum arr. - Indtastningsark'!$F$5:$F$100,"Øvrige")</f>
        <v>0</v>
      </c>
      <c r="F21" s="64">
        <f>SUMIFS('Publikum arr. - Indtastningsark'!$H$5:$H$100,'Publikum arr. - Indtastningsark'!$E$5:$E$100,"Scenekunst",'Publikum arr. - Indtastningsark'!$F$5:$F$100,"Øvrige")</f>
        <v>0</v>
      </c>
    </row>
    <row r="22" spans="2:6" hidden="1" x14ac:dyDescent="0.25">
      <c r="B22" s="25" t="s">
        <v>35</v>
      </c>
      <c r="C22" s="26">
        <f>COUNTIF('Publikum arr. - Indtastningsark'!E5:E100,"Dans")</f>
        <v>0</v>
      </c>
      <c r="D22" s="17" t="s">
        <v>42</v>
      </c>
      <c r="E22" s="45">
        <f>COUNTIFS('Publikum arr. - Indtastningsark'!$E$5:$E$100,"Dans",'Publikum arr. - Indtastningsark'!$F$5:$F$100,"Koncert")</f>
        <v>0</v>
      </c>
      <c r="F22" s="58">
        <f>SUMIFS('Publikum arr. - Indtastningsark'!$H$5:$H$100,'Publikum arr. - Indtastningsark'!$E$5:$E$100,"Dans",'Publikum arr. - Indtastningsark'!$F$5:$F$100,"Koncert")</f>
        <v>0</v>
      </c>
    </row>
    <row r="23" spans="2:6" hidden="1" x14ac:dyDescent="0.25">
      <c r="B23" s="18"/>
      <c r="C23" s="19"/>
      <c r="D23" s="20" t="s">
        <v>43</v>
      </c>
      <c r="E23" s="46">
        <f>COUNTIFS('Publikum arr. - Indtastningsark'!$E$5:$E$100,"Dans",'Publikum arr. - Indtastningsark'!$F$5:$F$100,"Forestilling")</f>
        <v>0</v>
      </c>
      <c r="F23" s="59">
        <f>SUMIFS('Publikum arr. - Indtastningsark'!$H$5:$H$100,'Publikum arr. - Indtastningsark'!$E$5:$E$100,"Dans",'Publikum arr. - Indtastningsark'!$F$5:$F$100,"Forestilling")</f>
        <v>0</v>
      </c>
    </row>
    <row r="24" spans="2:6" hidden="1" x14ac:dyDescent="0.25">
      <c r="B24" s="18"/>
      <c r="C24" s="19"/>
      <c r="D24" s="20" t="s">
        <v>44</v>
      </c>
      <c r="E24" s="46">
        <f>COUNTIFS('Publikum arr. - Indtastningsark'!$E$5:$E$100,"Dans",'Publikum arr. - Indtastningsark'!$F$5:$F$100,"Fernisering/udstilling")</f>
        <v>0</v>
      </c>
      <c r="F24" s="59">
        <f>SUMIFS('Publikum arr. - Indtastningsark'!$H$5:$H$100,'Publikum arr. - Indtastningsark'!$E$5:$E$100,"Dans",'Publikum arr. - Indtastningsark'!$F$5:$F$100,"Fernisering/udstilling")</f>
        <v>0</v>
      </c>
    </row>
    <row r="25" spans="2:6" hidden="1" x14ac:dyDescent="0.25">
      <c r="B25" s="18"/>
      <c r="C25" s="19"/>
      <c r="D25" s="21" t="s">
        <v>38</v>
      </c>
      <c r="E25" s="49">
        <f>COUNTIFS('Publikum arr. - Indtastningsark'!$E$5:$E$100,"Dans",'Publikum arr. - Indtastningsark'!$F$5:$F$100,"Øvrige")</f>
        <v>0</v>
      </c>
      <c r="F25" s="65">
        <f>SUMIFS('Publikum arr. - Indtastningsark'!$H$5:$H$100,'Publikum arr. - Indtastningsark'!$E$5:$E$100,"Dans",'Publikum arr. - Indtastningsark'!$F$5:$F$100,"Øvrige")</f>
        <v>0</v>
      </c>
    </row>
    <row r="26" spans="2:6" hidden="1" x14ac:dyDescent="0.25">
      <c r="B26" s="22" t="s">
        <v>36</v>
      </c>
      <c r="C26" s="9">
        <f>COUNTIF('Publikum arr. - Indtastningsark'!E5:E100,"Film og animation")</f>
        <v>0</v>
      </c>
      <c r="D26" s="22" t="s">
        <v>42</v>
      </c>
      <c r="E26" s="48">
        <f>COUNTIFS('Publikum arr. - Indtastningsark'!$E$5:$E$100,"Film og animation",'Publikum arr. - Indtastningsark'!$F$5:$F$100,"Koncert")</f>
        <v>0</v>
      </c>
      <c r="F26" s="62">
        <f>SUMIFS('Publikum arr. - Indtastningsark'!$H$5:$H$100,'Publikum arr. - Indtastningsark'!$E$5:$E$100,"Film og animation",'Publikum arr. - Indtastningsark'!$F$5:$F$100,"Koncert")</f>
        <v>0</v>
      </c>
    </row>
    <row r="27" spans="2:6" hidden="1" x14ac:dyDescent="0.25">
      <c r="B27" s="18"/>
      <c r="C27" s="19"/>
      <c r="D27" s="22" t="s">
        <v>43</v>
      </c>
      <c r="E27" s="48">
        <f>COUNTIFS('Publikum arr. - Indtastningsark'!$E$5:$E$100,"Film og animation",'Publikum arr. - Indtastningsark'!$F$5:$F$100,"Forestilling")</f>
        <v>0</v>
      </c>
      <c r="F27" s="62">
        <f>SUMIFS('Publikum arr. - Indtastningsark'!$H$5:$H$100,'Publikum arr. - Indtastningsark'!$E$5:$E$100,"Film og animation",'Publikum arr. - Indtastningsark'!$F$5:$F$100,"Forestilling")</f>
        <v>0</v>
      </c>
    </row>
    <row r="28" spans="2:6" hidden="1" x14ac:dyDescent="0.25">
      <c r="B28" s="18"/>
      <c r="C28" s="19"/>
      <c r="D28" s="22" t="s">
        <v>44</v>
      </c>
      <c r="E28" s="48">
        <f>COUNTIFS('Publikum arr. - Indtastningsark'!$E$5:$E$100,"Film og animation",'Publikum arr. - Indtastningsark'!$F$5:$F$100,"Fernisering/udstilling")</f>
        <v>0</v>
      </c>
      <c r="F28" s="62">
        <f>SUMIFS('Publikum arr. - Indtastningsark'!$H$5:$H$100,'Publikum arr. - Indtastningsark'!$E$5:$E$100,"Film og animation",'Publikum arr. - Indtastningsark'!$F$5:$F$100,"Fernisering/udstilling")</f>
        <v>0</v>
      </c>
    </row>
    <row r="29" spans="2:6" hidden="1" x14ac:dyDescent="0.25">
      <c r="B29" s="18"/>
      <c r="C29" s="19"/>
      <c r="D29" s="22" t="s">
        <v>38</v>
      </c>
      <c r="E29" s="48">
        <f>COUNTIFS('Publikum arr. - Indtastningsark'!$E$5:$E$100,"Film og animation",'Publikum arr. - Indtastningsark'!$F$5:$F$100,"Øvrige")</f>
        <v>0</v>
      </c>
      <c r="F29" s="62">
        <f>SUMIFS('Publikum arr. - Indtastningsark'!$H$5:$H$100,'Publikum arr. - Indtastningsark'!$E$5:$E$100,"Film og animation",'Publikum arr. - Indtastningsark'!$F$5:$F$100,"Øvrige")</f>
        <v>0</v>
      </c>
    </row>
    <row r="30" spans="2:6" hidden="1" x14ac:dyDescent="0.25">
      <c r="B30" s="20" t="s">
        <v>17</v>
      </c>
      <c r="C30" s="27">
        <f>COUNTIF('Publikum arr. - Indtastningsark'!E5:E100,"Skrivekunst")</f>
        <v>0</v>
      </c>
      <c r="D30" s="20" t="s">
        <v>42</v>
      </c>
      <c r="E30" s="46">
        <f>COUNTIFS('Publikum arr. - Indtastningsark'!$E$5:$E$100,"Skrivekunst",'Publikum arr. - Indtastningsark'!$F$5:$F$100,"Koncert")</f>
        <v>0</v>
      </c>
      <c r="F30" s="59">
        <f>SUMIFS('Publikum arr. - Indtastningsark'!$H$5:$H$100,'Publikum arr. - Indtastningsark'!$E$5:$E$100,"Skrivekunst",'Publikum arr. - Indtastningsark'!$F$5:$F$100,"Koncert")</f>
        <v>0</v>
      </c>
    </row>
    <row r="31" spans="2:6" hidden="1" x14ac:dyDescent="0.25">
      <c r="B31" s="18"/>
      <c r="C31" s="19"/>
      <c r="D31" s="20" t="s">
        <v>43</v>
      </c>
      <c r="E31" s="46">
        <f>COUNTIFS('Publikum arr. - Indtastningsark'!$E$5:$E$100,"Skrivekunst",'Publikum arr. - Indtastningsark'!$F$5:$F$100,"Forestilling")</f>
        <v>0</v>
      </c>
      <c r="F31" s="59">
        <f>SUMIFS('Publikum arr. - Indtastningsark'!$H$5:$H$100,'Publikum arr. - Indtastningsark'!$E$5:$E$100,"Skrivekunst",'Publikum arr. - Indtastningsark'!$F$5:$F$100,"Forestilling")</f>
        <v>0</v>
      </c>
    </row>
    <row r="32" spans="2:6" hidden="1" x14ac:dyDescent="0.25">
      <c r="B32" s="18"/>
      <c r="C32" s="19"/>
      <c r="D32" s="20" t="s">
        <v>44</v>
      </c>
      <c r="E32" s="46">
        <f>COUNTIFS('Publikum arr. - Indtastningsark'!$E$5:$E$100,"Skrivekunst",'Publikum arr. - Indtastningsark'!$F$5:$F$100,"Fernisering/udstilling")</f>
        <v>0</v>
      </c>
      <c r="F32" s="59">
        <f>SUMIFS('Publikum arr. - Indtastningsark'!$H$5:$H$100,'Publikum arr. - Indtastningsark'!$E$5:$E$100,"Skrivekunst",'Publikum arr. - Indtastningsark'!$F$5:$F$100,"Fernisering/udstilling")</f>
        <v>0</v>
      </c>
    </row>
    <row r="33" spans="2:6" hidden="1" x14ac:dyDescent="0.25">
      <c r="B33" s="18"/>
      <c r="C33" s="19"/>
      <c r="D33" s="20" t="s">
        <v>38</v>
      </c>
      <c r="E33" s="46">
        <f>COUNTIFS('Publikum arr. - Indtastningsark'!$E$5:$E$100,"Skrivekunst",'Publikum arr. - Indtastningsark'!$F$5:$F$100,"Øvrige")</f>
        <v>0</v>
      </c>
      <c r="F33" s="59">
        <f>SUMIFS('Publikum arr. - Indtastningsark'!$H$5:$H$100,'Publikum arr. - Indtastningsark'!$E$5:$E$100,"Skrivekunst",'Publikum arr. - Indtastningsark'!$F$5:$F$100,"Øvrige")</f>
        <v>0</v>
      </c>
    </row>
    <row r="34" spans="2:6" hidden="1" x14ac:dyDescent="0.25">
      <c r="B34" s="22" t="s">
        <v>37</v>
      </c>
      <c r="C34" s="9">
        <f>COUNTIF('Publikum arr. - Indtastningsark'!E5:E100,"Medier")</f>
        <v>0</v>
      </c>
      <c r="D34" s="22" t="s">
        <v>42</v>
      </c>
      <c r="E34" s="48">
        <f>COUNTIFS('Publikum arr. - Indtastningsark'!$E$5:$E$100,"Medier",'Publikum arr. - Indtastningsark'!$F$5:$F$100,"Koncert")</f>
        <v>0</v>
      </c>
      <c r="F34" s="62">
        <f>SUMIFS('Publikum arr. - Indtastningsark'!$H$5:$H$100,'Publikum arr. - Indtastningsark'!$E$5:$E$100,"Medier",'Publikum arr. - Indtastningsark'!$F$5:$F$100,"Koncert")</f>
        <v>0</v>
      </c>
    </row>
    <row r="35" spans="2:6" hidden="1" x14ac:dyDescent="0.25">
      <c r="B35" s="18"/>
      <c r="C35" s="19"/>
      <c r="D35" s="22" t="s">
        <v>43</v>
      </c>
      <c r="E35" s="48">
        <f>COUNTIFS('Publikum arr. - Indtastningsark'!$E$5:$E$100,"Medier",'Publikum arr. - Indtastningsark'!$F$5:$F$100,"Forestilling")</f>
        <v>0</v>
      </c>
      <c r="F35" s="62">
        <f>SUMIFS('Publikum arr. - Indtastningsark'!$H$5:$H$100,'Publikum arr. - Indtastningsark'!$E$5:$E$100,"Medier",'Publikum arr. - Indtastningsark'!$F$5:$F$100,"Forestilling")</f>
        <v>0</v>
      </c>
    </row>
    <row r="36" spans="2:6" hidden="1" x14ac:dyDescent="0.25">
      <c r="B36" s="18"/>
      <c r="C36" s="19"/>
      <c r="D36" s="22" t="s">
        <v>44</v>
      </c>
      <c r="E36" s="48">
        <f>COUNTIFS('Publikum arr. - Indtastningsark'!$E$5:$E$100,"Medier",'Publikum arr. - Indtastningsark'!$F$5:$F$100,"Fernisering/udstilling")</f>
        <v>0</v>
      </c>
      <c r="F36" s="62">
        <f>SUMIFS('Publikum arr. - Indtastningsark'!$H$5:$H$100,'Publikum arr. - Indtastningsark'!$E$5:$E$100,"Medier",'Publikum arr. - Indtastningsark'!$F$5:$F$100,"Fernisering/udstilling")</f>
        <v>0</v>
      </c>
    </row>
    <row r="37" spans="2:6" hidden="1" x14ac:dyDescent="0.25">
      <c r="B37" s="18"/>
      <c r="C37" s="19"/>
      <c r="D37" s="22" t="s">
        <v>38</v>
      </c>
      <c r="E37" s="48">
        <f>COUNTIFS('Publikum arr. - Indtastningsark'!$E$5:$E$100,"Medier",'Publikum arr. - Indtastningsark'!$F$5:$F$100,"Øvrige")</f>
        <v>0</v>
      </c>
      <c r="F37" s="62">
        <f>SUMIFS('Publikum arr. - Indtastningsark'!$H$5:$H$100,'Publikum arr. - Indtastningsark'!$E$5:$E$100,"Medier",'Publikum arr. - Indtastningsark'!$F$5:$F$100,"Øvrige")</f>
        <v>0</v>
      </c>
    </row>
    <row r="38" spans="2:6" hidden="1" x14ac:dyDescent="0.25">
      <c r="B38" s="25" t="s">
        <v>38</v>
      </c>
      <c r="C38" s="26">
        <f>COUNTIF('Publikum arr. - Indtastningsark'!E5:E100,"Øvrige")</f>
        <v>0</v>
      </c>
      <c r="D38" s="17" t="s">
        <v>42</v>
      </c>
      <c r="E38" s="45">
        <f>COUNTIFS('Publikum arr. - Indtastningsark'!$E$5:$E$100,"Øvrige",'Publikum arr. - Indtastningsark'!$F$5:$F$100,"Koncert")</f>
        <v>0</v>
      </c>
      <c r="F38" s="58">
        <f>SUMIFS('Publikum arr. - Indtastningsark'!$H$5:$H$100,'Publikum arr. - Indtastningsark'!$E$5:$E$100,"Øvrige",'Publikum arr. - Indtastningsark'!$F$5:$F$100,"Koncert")</f>
        <v>0</v>
      </c>
    </row>
    <row r="39" spans="2:6" hidden="1" x14ac:dyDescent="0.25">
      <c r="B39" s="28"/>
      <c r="C39" s="29"/>
      <c r="D39" s="20" t="s">
        <v>43</v>
      </c>
      <c r="E39" s="46">
        <f>COUNTIFS('Publikum arr. - Indtastningsark'!$E$5:$E$100,"Øvrige",'Publikum arr. - Indtastningsark'!$F$5:$F$100,"Forestilling")</f>
        <v>0</v>
      </c>
      <c r="F39" s="59">
        <f>SUMIFS('Publikum arr. - Indtastningsark'!$H$5:$H$100,'Publikum arr. - Indtastningsark'!$E$5:$E$100,"Øvrige",'Publikum arr. - Indtastningsark'!$F$5:$F$100,"Forestilling")</f>
        <v>0</v>
      </c>
    </row>
    <row r="40" spans="2:6" hidden="1" x14ac:dyDescent="0.25">
      <c r="B40" s="18"/>
      <c r="C40" s="19"/>
      <c r="D40" s="20" t="s">
        <v>44</v>
      </c>
      <c r="E40" s="46">
        <f>COUNTIFS('Publikum arr. - Indtastningsark'!$E$5:$E$100,"Øvrige",'Publikum arr. - Indtastningsark'!$F$5:$F$100,"Fernisering/udstilling")</f>
        <v>0</v>
      </c>
      <c r="F40" s="59">
        <f>SUMIFS('Publikum arr. - Indtastningsark'!$H$5:$H$100,'Publikum arr. - Indtastningsark'!$E$5:$E$100,"Øvrige",'Publikum arr. - Indtastningsark'!$F$5:$F$100,"Fernisering/udstilling")</f>
        <v>0</v>
      </c>
    </row>
    <row r="41" spans="2:6" hidden="1" x14ac:dyDescent="0.25">
      <c r="B41" s="18"/>
      <c r="C41" s="19"/>
      <c r="D41" s="21" t="s">
        <v>38</v>
      </c>
      <c r="E41" s="49">
        <f>COUNTIFS('Publikum arr. - Indtastningsark'!$E$5:$E$100,"Øvrige",'Publikum arr. - Indtastningsark'!$F$5:$F$100,"Øvrige")</f>
        <v>0</v>
      </c>
      <c r="F41" s="65">
        <f>SUMIFS('Publikum arr. - Indtastningsark'!$H$5:$H$100,'Publikum arr. - Indtastningsark'!$E$5:$E$100,"Øvrige",'Publikum arr. - Indtastningsark'!$F$5:$F$100,"Øvrige")</f>
        <v>0</v>
      </c>
    </row>
  </sheetData>
  <sheetProtection algorithmName="SHA-512" hashValue="8d8m2pJnE62A9BggqYR9SQonaXxL/wY4IU/UdpYzbVWvHZIVNbi2YrpBNqVtvc2GwG8F8nAfx8f59XnAMPiMEA==" saltValue="ONn5VpKIxuD9VFmBmhWTxw==" spinCount="100000" sheet="1" objects="1" scenarios="1"/>
  <mergeCells count="1">
    <mergeCell ref="D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3598F-DD66-4683-9CEE-6E43745404AE}">
  <dimension ref="B3:F12"/>
  <sheetViews>
    <sheetView topLeftCell="A2" workbookViewId="0">
      <selection activeCell="A2" sqref="A2"/>
    </sheetView>
  </sheetViews>
  <sheetFormatPr defaultRowHeight="15" x14ac:dyDescent="0.25"/>
  <cols>
    <col min="2" max="2" width="16.5703125" bestFit="1" customWidth="1"/>
    <col min="4" max="4" width="19.140625" bestFit="1" customWidth="1"/>
    <col min="6" max="6" width="20.28515625" customWidth="1"/>
  </cols>
  <sheetData>
    <row r="3" spans="2:6" x14ac:dyDescent="0.25">
      <c r="B3" s="4" t="s">
        <v>10</v>
      </c>
      <c r="D3" s="4" t="s">
        <v>2</v>
      </c>
      <c r="F3" s="8" t="s">
        <v>20</v>
      </c>
    </row>
    <row r="4" spans="2:6" x14ac:dyDescent="0.25">
      <c r="B4" s="5" t="s">
        <v>48</v>
      </c>
      <c r="D4" s="5" t="s">
        <v>11</v>
      </c>
      <c r="F4" s="5" t="s">
        <v>24</v>
      </c>
    </row>
    <row r="5" spans="2:6" x14ac:dyDescent="0.25">
      <c r="B5" s="6" t="s">
        <v>7</v>
      </c>
      <c r="D5" s="6" t="s">
        <v>12</v>
      </c>
      <c r="F5" s="6" t="s">
        <v>23</v>
      </c>
    </row>
    <row r="6" spans="2:6" x14ac:dyDescent="0.25">
      <c r="B6" s="6" t="s">
        <v>8</v>
      </c>
      <c r="D6" s="6" t="s">
        <v>13</v>
      </c>
      <c r="F6" s="6" t="s">
        <v>46</v>
      </c>
    </row>
    <row r="7" spans="2:6" x14ac:dyDescent="0.25">
      <c r="B7" s="6" t="s">
        <v>9</v>
      </c>
      <c r="D7" s="6" t="s">
        <v>14</v>
      </c>
      <c r="F7" s="6" t="s">
        <v>19</v>
      </c>
    </row>
    <row r="8" spans="2:6" x14ac:dyDescent="0.25">
      <c r="B8" s="6"/>
      <c r="D8" s="6" t="s">
        <v>15</v>
      </c>
      <c r="F8" s="6"/>
    </row>
    <row r="9" spans="2:6" x14ac:dyDescent="0.25">
      <c r="B9" s="6"/>
      <c r="D9" s="6" t="s">
        <v>16</v>
      </c>
      <c r="F9" s="6"/>
    </row>
    <row r="10" spans="2:6" x14ac:dyDescent="0.25">
      <c r="B10" s="6"/>
      <c r="D10" s="6" t="s">
        <v>17</v>
      </c>
      <c r="F10" s="6"/>
    </row>
    <row r="11" spans="2:6" x14ac:dyDescent="0.25">
      <c r="B11" s="7"/>
      <c r="D11" s="6" t="s">
        <v>18</v>
      </c>
      <c r="F11" s="6"/>
    </row>
    <row r="12" spans="2:6" x14ac:dyDescent="0.25">
      <c r="D12" s="7" t="s">
        <v>19</v>
      </c>
      <c r="F12" s="7"/>
    </row>
  </sheetData>
  <sheetProtection algorithmName="SHA-512" hashValue="7kT8RV5IHXA2k+JyIb1YILu6conTcykFm2QaN8OIorUIvt120qIUz6gUBdAcq9SiTkZWfnTKdge4Is9i2Z4WcA==" saltValue="rdiwjoqSH5t/O/ZA9SdUvg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B922144B5C1C3488FCDAB6FC935F439" ma:contentTypeVersion="13" ma:contentTypeDescription="Opret et nyt dokument." ma:contentTypeScope="" ma:versionID="080310f55e9824530cdda49dd317169b">
  <xsd:schema xmlns:xsd="http://www.w3.org/2001/XMLSchema" xmlns:xs="http://www.w3.org/2001/XMLSchema" xmlns:p="http://schemas.microsoft.com/office/2006/metadata/properties" xmlns:ns2="ad58cc8d-4808-4e59-97b1-ea10c8c5bd7b" xmlns:ns3="5bd84a85-4771-479d-83a0-1f1b2e91a790" targetNamespace="http://schemas.microsoft.com/office/2006/metadata/properties" ma:root="true" ma:fieldsID="e17bb2c6d0191559cc0881b46231aa44" ns2:_="" ns3:_="">
    <xsd:import namespace="ad58cc8d-4808-4e59-97b1-ea10c8c5bd7b"/>
    <xsd:import namespace="5bd84a85-4771-479d-83a0-1f1b2e91a7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8cc8d-4808-4e59-97b1-ea10c8c5bd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84a85-4771-479d-83a0-1f1b2e91a79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1B0A0A-48D8-4CFE-9DFF-BC20163C08A2}"/>
</file>

<file path=customXml/itemProps2.xml><?xml version="1.0" encoding="utf-8"?>
<ds:datastoreItem xmlns:ds="http://schemas.openxmlformats.org/officeDocument/2006/customXml" ds:itemID="{E079BFF2-E4DA-40CB-B0D5-55F56A71FA22}">
  <ds:schemaRefs>
    <ds:schemaRef ds:uri="18e6af9a-3961-4464-bb17-3b55cd16c1a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C9EDB72-303C-4632-8982-F3179D4B82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Kort projekt - Intastningsark</vt:lpstr>
      <vt:lpstr>Kort projekt - Data til Virk.dk</vt:lpstr>
      <vt:lpstr>Publikum arr. - Indtastningsark</vt:lpstr>
      <vt:lpstr>Publikum arr. - Data til Virk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Byg</dc:creator>
  <cp:lastModifiedBy>Rasmus Byg</cp:lastModifiedBy>
  <dcterms:created xsi:type="dcterms:W3CDTF">2021-02-02T15:20:23Z</dcterms:created>
  <dcterms:modified xsi:type="dcterms:W3CDTF">2021-10-06T12:11:00Z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0x0101004B922144B5C1C3488FCDAB6FC935F439</vt:lpwstr>
  </property>
</Properties>
</file>